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.xml" ContentType="application/vnd.openxmlformats-officedocument.drawing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820" tabRatio="894" activeTab="3"/>
  </bookViews>
  <sheets>
    <sheet name="Sheet1" sheetId="1" r:id="rId1"/>
    <sheet name="รด101 ทั้งหน่วยงาน" sheetId="2" r:id="rId2"/>
    <sheet name="รด101 จำแนกหน่วยงานย่อย" sheetId="3" r:id="rId3"/>
    <sheet name="101_1 " sheetId="4" r:id="rId4"/>
    <sheet name="101_2 " sheetId="5" r:id="rId5"/>
    <sheet name="101_3 " sheetId="6" r:id="rId6"/>
    <sheet name="101_4" sheetId="7" r:id="rId7"/>
    <sheet name="รด101 สรุปงบรายจ่ายตามผลผลิต   " sheetId="8" r:id="rId8"/>
    <sheet name="รด102 ก สถิติรายรับ" sheetId="9" r:id="rId9"/>
    <sheet name="รด103ก_1เงินเหลือจ่าย" sheetId="10" r:id="rId10"/>
    <sheet name="รด 103ก_2เงินผลประโยชน์" sheetId="11" r:id="rId11"/>
    <sheet name="รด 103ก_3 เงินจากฟาร์ม" sheetId="12" r:id="rId12"/>
    <sheet name="รด 103ก_4 เงินอบรม" sheetId="13" r:id="rId13"/>
    <sheet name="รด 103ก_5 อุดหนุน" sheetId="14" r:id="rId14"/>
    <sheet name="รด 103ก_6 วิจัยภายนอก" sheetId="15" r:id="rId15"/>
    <sheet name="รด 103ก_7รายได้อื่น" sheetId="16" r:id="rId16"/>
    <sheet name="รด 104 สถิติค่าธรรมเนียม" sheetId="17" r:id="rId17"/>
    <sheet name="รด 104ก ค่าธรรมเนียม" sheetId="18" r:id="rId18"/>
    <sheet name="104ก_1 ค่าลงทะเบียน " sheetId="19" r:id="rId19"/>
    <sheet name="104ก_2ค่าบำรุงมหาวิทยาลัย" sheetId="20" r:id="rId20"/>
    <sheet name="104ก_3 บำรุงกิจกรรม" sheetId="21" r:id="rId21"/>
    <sheet name="104ก_4บำรุงห้องสมุด" sheetId="22" r:id="rId22"/>
    <sheet name="รด 104ก_5นักศึกษาทดลองเรียน" sheetId="23" r:id="rId23"/>
    <sheet name="รด104ก_6ค่าบำรุงพิเศษ" sheetId="24" r:id="rId24"/>
    <sheet name="รด 201" sheetId="25" r:id="rId25"/>
    <sheet name="รด.202ก" sheetId="26" r:id="rId26"/>
    <sheet name="รด 203 ก" sheetId="27" r:id="rId27"/>
    <sheet name="รด204 ก (บุคลากร)" sheetId="28" r:id="rId28"/>
    <sheet name="รด205 ก (ตชว) ทั้งหน่วยงาน" sheetId="29" r:id="rId29"/>
    <sheet name="รด205 ก (ตชว) จำแนกหน่วยงานย่อย" sheetId="30" r:id="rId30"/>
    <sheet name="รด206ก (สาธารณู)" sheetId="31" r:id="rId31"/>
    <sheet name="รด207ก (ครุ)ทั้งหน่วยงาน" sheetId="32" r:id="rId32"/>
    <sheet name="รด208ก (สกส) ทั้งหน่วยงาน" sheetId="33" r:id="rId33"/>
    <sheet name="รด209ก อุดหนุน" sheetId="34" r:id="rId34"/>
    <sheet name="รด210 ก (รายจ่ายอื่น)" sheetId="35" r:id="rId35"/>
    <sheet name="รด301 (3 มิติ จำแนกตามแผนงาน)" sheetId="36" r:id="rId36"/>
    <sheet name="รด302 (3มิติ จำแนกตามกองทุน)" sheetId="37" r:id="rId37"/>
    <sheet name="อ้างอิง" sheetId="38" r:id="rId38"/>
    <sheet name="ตารางเชื่อมโยง" sheetId="39" r:id="rId39"/>
    <sheet name="อ้างอิง 3_1 ค่าหน่วยกิต" sheetId="40" r:id="rId40"/>
    <sheet name="อ้างอิง3_2 ธ เก็บครั้งเดียว " sheetId="41" r:id="rId41"/>
    <sheet name="อ้างอิง 3_3ธ รายภาคการศึกษา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_Fill" localSheetId="24" hidden="1">#REF!</definedName>
    <definedName name="_Fill" localSheetId="2" hidden="1">#REF!</definedName>
    <definedName name="_Fill" localSheetId="1" hidden="1">#REF!</definedName>
    <definedName name="_Fill" localSheetId="7" hidden="1">#REF!</definedName>
    <definedName name="_Fill" hidden="1">#REF!</definedName>
    <definedName name="_xlfn.BAHTTEXT" hidden="1">#NAME?</definedName>
    <definedName name="_xlnm.Print_Area" localSheetId="3">'101_1 '!$A$1:$D$37</definedName>
    <definedName name="_xlnm.Print_Area" localSheetId="4">'101_2 '!$A$1:$AB$104</definedName>
    <definedName name="_xlnm.Print_Area" localSheetId="5">'101_3 '!$A$1:$J$312</definedName>
    <definedName name="_xlnm.Print_Area" localSheetId="6">'101_4'!$A$1:$D$72</definedName>
    <definedName name="_xlnm.Print_Area" localSheetId="18">'104ก_1 ค่าลงทะเบียน '!$A$1:$Y$62</definedName>
    <definedName name="_xlnm.Print_Area" localSheetId="19">'104ก_2ค่าบำรุงมหาวิทยาลัย'!$A$1:$M$34</definedName>
    <definedName name="_xlnm.Print_Area" localSheetId="38">'ตารางเชื่อมโยง'!$A$1:$H$141</definedName>
    <definedName name="_xlnm.Print_Area" localSheetId="10">'รด 103ก_2เงินผลประโยชน์'!$A$1:$K$23</definedName>
    <definedName name="_xlnm.Print_Area" localSheetId="11">'รด 103ก_3 เงินจากฟาร์ม'!$A$1:$K$20</definedName>
    <definedName name="_xlnm.Print_Area" localSheetId="12">'รด 103ก_4 เงินอบรม'!$A$1:$I$26</definedName>
    <definedName name="_xlnm.Print_Area" localSheetId="13">'รด 103ก_5 อุดหนุน'!$A$1:$G$18</definedName>
    <definedName name="_xlnm.Print_Area" localSheetId="14">'รด 103ก_6 วิจัยภายนอก'!$A$1:$G$18</definedName>
    <definedName name="_xlnm.Print_Area" localSheetId="15">'รด 103ก_7รายได้อื่น'!$A$1:$G$18</definedName>
    <definedName name="_xlnm.Print_Area" localSheetId="16">'รด 104 สถิติค่าธรรมเนียม'!$A$1:$K$27</definedName>
    <definedName name="_xlnm.Print_Area" localSheetId="17">'รด 104ก ค่าธรรมเนียม'!$A$1:$M$65</definedName>
    <definedName name="_xlnm.Print_Area" localSheetId="22">'รด 104ก_5นักศึกษาทดลองเรียน'!$A$1:$F$14</definedName>
    <definedName name="_xlnm.Print_Area" localSheetId="24">'รด 201'!$A$1:$L$89</definedName>
    <definedName name="_xlnm.Print_Area" localSheetId="25">'รด.202ก'!$A$1:$I$17</definedName>
    <definedName name="_xlnm.Print_Area" localSheetId="2">'รด101 จำแนกหน่วยงานย่อย'!$A$1:$G$90</definedName>
    <definedName name="_xlnm.Print_Area" localSheetId="1">'รด101 ทั้งหน่วยงาน'!$A$1:$J$90</definedName>
    <definedName name="_xlnm.Print_Area" localSheetId="8">'รด102 ก สถิติรายรับ'!$A$1:$E$25</definedName>
    <definedName name="_xlnm.Print_Area" localSheetId="23">'รด104ก_6ค่าบำรุงพิเศษ'!$A$1:$M$33</definedName>
    <definedName name="_xlnm.Print_Area" localSheetId="27">'รด204 ก (บุคลากร)'!$A$1:$R$24</definedName>
    <definedName name="_xlnm.Print_Area" localSheetId="31">'รด207ก (ครุ)ทั้งหน่วยงาน'!$A$1:$N$27</definedName>
    <definedName name="_xlnm.Print_Area" localSheetId="41">'อ้างอิง 3_3ธ รายภาคการศึกษา'!$A$1:$Q$33</definedName>
    <definedName name="_xlnm.Print_Area" localSheetId="40">'อ้างอิง3_2 ธ เก็บครั้งเดียว '!$A$1:$C$61</definedName>
    <definedName name="PRINT_AREA_MI" localSheetId="24">#REF!</definedName>
    <definedName name="PRINT_AREA_MI" localSheetId="2">#REF!</definedName>
    <definedName name="PRINT_AREA_MI" localSheetId="1">#REF!</definedName>
    <definedName name="PRINT_AREA_MI" localSheetId="7">#REF!</definedName>
    <definedName name="PRINT_AREA_MI">#REF!</definedName>
    <definedName name="_xlnm.Print_Titles" localSheetId="4">'101_2 '!$3:$5</definedName>
    <definedName name="_xlnm.Print_Titles" localSheetId="5">'101_3 '!$1:$6</definedName>
    <definedName name="_xlnm.Print_Titles" localSheetId="6">'101_4'!$4:$5</definedName>
    <definedName name="_xlnm.Print_Titles" localSheetId="18">'104ก_1 ค่าลงทะเบียน '!$37:$38</definedName>
    <definedName name="_xlnm.Print_Titles" localSheetId="19">'104ก_2ค่าบำรุงมหาวิทยาลัย'!$1:$7</definedName>
    <definedName name="_xlnm.Print_Titles" localSheetId="20">'104ก_3 บำรุงกิจกรรม'!$1:$5</definedName>
    <definedName name="_xlnm.Print_Titles" localSheetId="21">'104ก_4บำรุงห้องสมุด'!$1:$5</definedName>
    <definedName name="_xlnm.Print_Titles" localSheetId="38">'ตารางเชื่อมโยง'!$3:$5</definedName>
    <definedName name="_xlnm.Print_Titles" localSheetId="16">'รด 104 สถิติค่าธรรมเนียม'!$14:$16</definedName>
    <definedName name="_xlnm.Print_Titles" localSheetId="17">'รด 104ก ค่าธรรมเนียม'!$16:$18</definedName>
    <definedName name="_xlnm.Print_Titles" localSheetId="22">'รด 104ก_5นักศึกษาทดลองเรียน'!$2:$4</definedName>
    <definedName name="_xlnm.Print_Titles" localSheetId="24">'รด 201'!$1:$6</definedName>
    <definedName name="_xlnm.Print_Titles" localSheetId="1">'รด101 ทั้งหน่วยงาน'!$1:$6</definedName>
    <definedName name="_xlnm.Print_Titles" localSheetId="23">'รด104ก_6ค่าบำรุงพิเศษ'!$2:$4</definedName>
    <definedName name="_xlnm.Print_Titles" localSheetId="29">'รด205 ก (ตชว) จำแนกหน่วยงานย่อย'!$1:$8</definedName>
    <definedName name="_xlnm.Print_Titles" localSheetId="28">'รด205 ก (ตชว) ทั้งหน่วยงาน'!$1:$8</definedName>
    <definedName name="_xlnm.Print_Titles" localSheetId="31">'รด207ก (ครุ)ทั้งหน่วยงาน'!$2:$9</definedName>
    <definedName name="_xlnm.Print_Titles" localSheetId="32">'รด208ก (สกส) ทั้งหน่วยงาน'!$2:$8</definedName>
    <definedName name="_xlnm.Print_Titles" localSheetId="34">'รด210 ก (รายจ่ายอื่น)'!$2:$9</definedName>
    <definedName name="_xlnm.Print_Titles" localSheetId="35">'รด301 (3 มิติ จำแนกตามแผนงาน)'!$6:$8</definedName>
    <definedName name="แผนงานจัดการศึกษาระดับอุดมศึกษา" localSheetId="6">'[2]สัตวศาสตร์'!#REF!</definedName>
    <definedName name="แผนงานจัดการศึกษาระดับอุดมศึกษา" localSheetId="38">'[2]สัตวศาสตร์'!#REF!</definedName>
    <definedName name="แผนงานจัดการศึกษาระดับอุดมศึกษา" localSheetId="15">'[2]สัตวศาสตร์'!#REF!</definedName>
    <definedName name="แผนงานจัดการศึกษาระดับอุดมศึกษา" localSheetId="16">'[2]สัตวศาสตร์'!#REF!</definedName>
    <definedName name="แผนงานจัดการศึกษาระดับอุดมศึกษา" localSheetId="24">'[8]สัตวศาสตร์'!#REF!</definedName>
    <definedName name="แผนงานจัดการศึกษาระดับอุดมศึกษา" localSheetId="2">'[5]สัตวศาสตร์'!#REF!</definedName>
    <definedName name="แผนงานจัดการศึกษาระดับอุดมศึกษา" localSheetId="1">'[5]สัตวศาสตร์'!#REF!</definedName>
    <definedName name="แผนงานจัดการศึกษาระดับอุดมศึกษา" localSheetId="7">'[8]สัตวศาสตร์'!#REF!</definedName>
    <definedName name="แผนงานจัดการศึกษาระดับอุดมศึกษา">'[2]สัตวศาสตร์'!#REF!</definedName>
    <definedName name="ยุทธ">#REF!</definedName>
    <definedName name="สรุปวิ" localSheetId="24">#REF!</definedName>
    <definedName name="สรุปวิ" localSheetId="2">#REF!</definedName>
    <definedName name="สรุปวิ" localSheetId="1">#REF!</definedName>
    <definedName name="สรุปวิ" localSheetId="7">#REF!</definedName>
    <definedName name="สรุปวิ">#REF!</definedName>
  </definedNames>
  <calcPr fullCalcOnLoad="1"/>
</workbook>
</file>

<file path=xl/sharedStrings.xml><?xml version="1.0" encoding="utf-8"?>
<sst xmlns="http://schemas.openxmlformats.org/spreadsheetml/2006/main" count="2530" uniqueCount="1091">
  <si>
    <t>และเป็นที่ยอมรับในระดับนานาชาติ</t>
  </si>
  <si>
    <t>2.2.1 ร้อยละของโครงการวิจัยด้านการเกษตรและที่เกี่ยวข้อง</t>
  </si>
  <si>
    <t xml:space="preserve">กับด้านการเกษตรต่อโครงการวิจัยทั้งหมด </t>
  </si>
  <si>
    <t>2.2.2 ร้อยละของผลงานวิจัยหรืองานสร้างสรรค์ที่เกี่ยวข้องด้านการ</t>
  </si>
  <si>
    <t>เกษตรที่นำไปใช้อันก่อให้เกิดประโยชน์อย่างชัดเจนในระดับท้องถิ่น</t>
  </si>
  <si>
    <t>นำมาใช้ประโยชน์ทั้งหมด</t>
  </si>
  <si>
    <t>ระดับชาติ และระดับนานาชาติ ต่องานวิจัยหรืองานสร้างสรรค์ที่</t>
  </si>
  <si>
    <t>2.2.3 ร้อยละของงานวิจัยหรืองานสร้างสรรค์ที่นำมาใช้ประโยชน์</t>
  </si>
  <si>
    <t xml:space="preserve">ต่ออาจารย์ประจำและนักวิจัยประจำ </t>
  </si>
  <si>
    <t xml:space="preserve">และ/หรือนักวิจัยประจำ </t>
  </si>
  <si>
    <t>และ/หรือนักวิจัยประจำ</t>
  </si>
  <si>
    <t>หรือในฐานข้อมูลระดับระดับชาติหรือระดับนานาชาติต่ออาจารย์ประจำ</t>
  </si>
  <si>
    <t>และนักวิจัยประจำ</t>
  </si>
  <si>
    <t>2.2.3 จำนวนผลงานวิจัยหรืองานสร้างสรรค์ที่ได้รับการจดทะเบียน</t>
  </si>
  <si>
    <t>สิทธิบัตรหรืออนุสิทธิบัตรต่ออาจารย์ประจำและนักวิจัยประจำ</t>
  </si>
  <si>
    <t xml:space="preserve">2.2.4 ร้อยละของผลงานวิชาการที่ได้รับการจดลิขสิทธิ์และ/หรือ </t>
  </si>
  <si>
    <t>ได้รับรองคุณภาพจากหน่วยงานที่เชื่อถือได้ต่ออาจารย์ประจำ</t>
  </si>
  <si>
    <t xml:space="preserve">2.3.1 จำนวนองค์กร กลุ่มเกษตรกรที่นำความรู้ไปพัฒนาด้านการเกษตร </t>
  </si>
  <si>
    <t xml:space="preserve">และ/หรือ พัฒนาผลิตภัณฑ์เกษตรในรูปวิสาหกิจชุมชน </t>
  </si>
  <si>
    <t>2.4.2 มีระบบและกลไกการจัดการความรู้จากงานวิจัย</t>
  </si>
  <si>
    <t>หรืองานสร้างสรรค์</t>
  </si>
  <si>
    <t>5.2.2 ระดับความสำเร็จของการพัฒนาระบบฐานข้อมูลอุดมศึกษา</t>
  </si>
  <si>
    <t xml:space="preserve">ด้านนักศึกษาบุคลากร หลักสูตรและการเงินอุดมศึกษา </t>
  </si>
  <si>
    <t>5.3.1 ระดับความสำเร็จในการบริหารจัดการทรัพย์สิน</t>
  </si>
  <si>
    <t xml:space="preserve">และการคลังมหาวิทยาลัยแม่โจ้ </t>
  </si>
  <si>
    <t>5.3.2 ร้อยละของงบประมาณเงินรายได้ต่องบดำเนินการทั้งหมด</t>
  </si>
  <si>
    <t xml:space="preserve">ของมหาวิทยาลัย </t>
  </si>
  <si>
    <t xml:space="preserve">และระบบภาวการณ์มีงานทำของบัณฑิต </t>
  </si>
  <si>
    <t>3.1 จำนวนแหล่งให้บริการวิชาการและวิชาชีพที่ได้รับการยอมรับ</t>
  </si>
  <si>
    <t xml:space="preserve">ในระดับชาติหรือระดับนานาชาติ </t>
  </si>
  <si>
    <t>3.2 ระดับความสำเร็จในการนำความรู้และประสบการณ์จากการให้บริการวิชาการ</t>
  </si>
  <si>
    <t xml:space="preserve">มาใช้ในการพัฒนาการเรียนการสอนและการวิจัย </t>
  </si>
  <si>
    <t>/ปรับปรุงหลักสูตรตามแนวทางปฏิบัติที่กำหนดโดยคณะกรรมการการอุดมศึกษา</t>
  </si>
  <si>
    <t>ต่อคุณภาพหลักสูตร</t>
  </si>
  <si>
    <t xml:space="preserve">ต่อนักศึกษาบัณฑิตศึกษาทั้งหมด </t>
  </si>
  <si>
    <t>นานาชาติต่อหลักสูตรบัณฑิตศึกษาทั้งหมด</t>
  </si>
  <si>
    <t xml:space="preserve">หรือได้รับทุนวิจัยในต่างประเทศ  </t>
  </si>
  <si>
    <t xml:space="preserve">ระดับชาติหรือนานาชาติ </t>
  </si>
  <si>
    <t>ระดับชาติหรือนานาชาติ</t>
  </si>
  <si>
    <t xml:space="preserve">ในวารสารระดับชาติหรือนานาชาติ </t>
  </si>
  <si>
    <t>(Center of Excellence in Agriculture)</t>
  </si>
  <si>
    <t>ที่มีต่อคุณภาพของบัณฑิต</t>
  </si>
  <si>
    <t xml:space="preserve">และเทคโนโลยีสารสนเทศในระดับผ่านเกณฑ์ </t>
  </si>
  <si>
    <t xml:space="preserve">โครงการ/กิจกรรมที่เกี่ยวข้องกับศิษย์เก่าทั้งหมด </t>
  </si>
  <si>
    <t xml:space="preserve">อาชีพอิสระภายใน 1 ปี </t>
  </si>
  <si>
    <t>ทางด้านการเกษตร (Cored Faculty) ต่อจำนวนนักศึกษาทั้งหมด</t>
  </si>
  <si>
    <t xml:space="preserve">เกี่ยวข้องด้านการเกษตรในระดับชาติหรือนานาชาติ </t>
  </si>
  <si>
    <t xml:space="preserve">เกี่ยวข้องกับการเกษตรทั้งในและต่างประเทศ </t>
  </si>
  <si>
    <t xml:space="preserve">1.1.1 ร้อยละของจำนวนหลักสูตรที่ดำเนินการตามกระบวนการในการพัฒนา
</t>
  </si>
  <si>
    <t xml:space="preserve">1.1.2 จำนวนหลักสูตรที่เป็นสหสาขาวิชา (Multi-disciplinary) </t>
  </si>
  <si>
    <t>1.1.3 ระดับความพึงพอใจของนักศึกษาปีสุดท้ายและบัณฑิตใหม่ที่มี</t>
  </si>
  <si>
    <t>1.2.1 ร้อยละของนักศึกษาระดับบัณฑิตศึกษาชาวต่างชาติ</t>
  </si>
  <si>
    <t>1.2.2 ระดับความสำเร็จในการพัฒนาสถาบันสู่สากล</t>
  </si>
  <si>
    <t xml:space="preserve">1.2.3 ร้อยละของนักศึกษาระดับบัณฑิตศึกษาที่เรียนแผนวิจัยต่อนักศึกษาบัณฑิตศึกษาทั้งหมด </t>
  </si>
  <si>
    <t>1.2.4 ร้อยละของหลักสูตรระดับบัณฑิตศึกษาภาษาอังกฤษหรือ</t>
  </si>
  <si>
    <t xml:space="preserve">1.2.5 ร้อยละของนักศึกษาระดับบัณฑิตศึกษาที่ได้เข้าร่วมโครงการแลกเปลี่ยน </t>
  </si>
  <si>
    <t>1.2.6 ร้อยละของวิทยานิพนธ์ที่ปริญญาโทได้รับการตีพิมพ์เผยแพร่ในวารสาร</t>
  </si>
  <si>
    <t xml:space="preserve">1.2.7 ร้อยละวิทยานิพนธ์ปริญญาเอกที่ตีพิมพ์เผยแพร่ในวารสารที่มีคุณภาพ </t>
  </si>
  <si>
    <t>1.2.8 ร้อยละของวิทยานิพนธ์ที่เกี่ยวข้องกับการเกษตรที่ได้รับการตีพิมพ์เผยแพร่</t>
  </si>
  <si>
    <t xml:space="preserve">1.2.9 ระดับความสำเร็จในการจัดตั้งศูนย์ความเป็นเลิศทางการเกษตร </t>
  </si>
  <si>
    <t xml:space="preserve">1.3.1 ร้อยละความสำเร็จของแผนยุทธศาสตร์การพัฒนาความเข้มแข็งของ
หลักสูตรการพัฒนาภูมิสังคมอย่างยั่งยืน มหาวิทยาลัยแม่โจ้ปีงบประมาณ 2554-2557 
</t>
  </si>
  <si>
    <t xml:space="preserve">1.4.1 ร้อยละของอาจารย์ที่ได้รับการส่งเสริม พัฒนาด้านวิชาการ วิธีการสอน และการวัดผล ความรู้ด้านจรรยาบรรณอาจารย์ </t>
  </si>
  <si>
    <t xml:space="preserve">1.4.2 ร้อยละของอาจารย์ที่มีตำแหน่งทางวิชาการ </t>
  </si>
  <si>
    <t xml:space="preserve">1.4.3 ร้อยละของอาจารย์ที่ขอตำแหน่งทางวิชาการต่ออาจารย์ที่มีคุณสมบัติครบที่จะขอตำแหน่งทางวิชาการ </t>
  </si>
  <si>
    <t xml:space="preserve">1.4.4 ร้อยละของอาจารย์ที่ไปศึกษาต่อปริญญาเอก </t>
  </si>
  <si>
    <t>1.4.5 ร้อยละของอาจารย์ที่มีวุฒิการศึกษา ปริญญาเอก</t>
  </si>
  <si>
    <t xml:space="preserve">1.4.6 ร้อยละของอาจารย์ที่ได้ทุนโครงการปริญญาเอกกาญจนาภิเษก </t>
  </si>
  <si>
    <t xml:space="preserve">(คปก.) หรือได้รับทุนจากหน่วยงานภายนอกระดับชาติ/นานาชาติ </t>
  </si>
  <si>
    <t xml:space="preserve">หรือได้รับการประกาศเกียรติคุณยกย่องในด้านวิชาการ วิชาชีพ </t>
  </si>
  <si>
    <t xml:space="preserve">ระดับชาติ/นานาชาติ </t>
  </si>
  <si>
    <t>1.4.7 จำนวนอาจารย์ที่ได้รับเชิญเป็น Visiting Professor/กรรมการ</t>
  </si>
  <si>
    <t xml:space="preserve">/ที่ปรึกษา/อื่นๆ ในต่างประเทศ </t>
  </si>
  <si>
    <t xml:space="preserve">1.4.8 จำนวนอาจารย์ที่ได้รับรางวัลในระดับชาติหรือนานาชาติ  </t>
  </si>
  <si>
    <t>1.5.1 ระดับคุณภาพของบัณฑิตปริญญาตรีตามกรอบมาตรฐานคุณวุฒิอุดมศึกษา</t>
  </si>
  <si>
    <t xml:space="preserve">1.5.2 ระดับของความพึงพอใจของนายจ้าง/ผู้ประกอบการ/ผู้ใช้บัณฑิต  </t>
  </si>
  <si>
    <t>1.5.3 ระดับของความพึงพอใจของคณาจารย์ที่มีต่อคุณภาพของบัณฑิต</t>
  </si>
  <si>
    <t>1.5.4 ร้อยละของนักศึกษาที่มีความรู้และทักษะด้านภาษา</t>
  </si>
  <si>
    <t xml:space="preserve">1.5.5 ร้อยละบัณฑิตระดับปริญญาตรีที่สอบผ่านใบประกอบวิชาชีพ ในครั้งแรก </t>
  </si>
  <si>
    <t xml:space="preserve">1.5.7 ระบบและกลไกในการพัฒนานักศึกษาให้เป็นบัณฑิตที่อดทน สู้งาน </t>
  </si>
  <si>
    <t>1.5.6  ร้อยละของบัณฑิตระดับปริญญาตรีที่ได้งานทำ และการประกอบ</t>
  </si>
  <si>
    <t>1.5.8 ร้อยละของโครงการ/กิจกรรมเพื่อพัฒนาวิชาการแก่ศิษย์เก่าต่อจำนวน</t>
  </si>
  <si>
    <t xml:space="preserve">1.6.1 ร้อยละของนักเรียนที่รับโควต้าจากจำนวนโควต้าที่ให้ทั้งหมด 
  </t>
  </si>
  <si>
    <t xml:space="preserve"> -รอบแรก</t>
  </si>
  <si>
    <t xml:space="preserve"> - รอบสุดท้าย</t>
  </si>
  <si>
    <t>1.6.2 มูลค่าการประชาสัมพันธ์ของมหาวิทยาลัย</t>
  </si>
  <si>
    <t>1.6.3 ร้อยละของนักศึกษาใน คณะที่มีการจัดการเรียนการสอนที่เน้น</t>
  </si>
  <si>
    <t>1.6.4 จำนวนนักศึกษาและศิษย์เก่าที่ได้รับรางวัลด้านการเกษตรหรือที่</t>
  </si>
  <si>
    <t>1.6.5 จำนวนศิษย์เก่าที่ประสบความสำเร็จในการเป็นผู้ประกอบการที่</t>
  </si>
  <si>
    <t xml:space="preserve">1.7.1 ร้อยละของความพึงพอใจของนักศึกษาต่ออาจารย์ </t>
  </si>
  <si>
    <t xml:space="preserve">1.7.2 ร้อยละของระดับความพึงพอใจต่อสถาบันอุดมศึกษาของนักศึกษา </t>
  </si>
  <si>
    <t>4.1.3 ระดับการพัฒนาสุนทรียภาพในมิติทางศิลปะและวัฒนธรรม</t>
  </si>
  <si>
    <t>4.1.1 ระดับความสำเร็จของระบบและกลไกในการส่งเสริมสนับสนุน</t>
  </si>
  <si>
    <t xml:space="preserve">ด้านศิลปวัฒนธรรม   </t>
  </si>
  <si>
    <t>4.1.2 ร้อยละของโครงการ/กิจกรรมที่อนุรักษ์และดำรงศิลปวัฒนธรรม</t>
  </si>
  <si>
    <t xml:space="preserve">ที่เกี่ยวข้องกับด้านการเกษตรหรืออนุรักษ์ทรัพยากรธรรมชาติ </t>
  </si>
  <si>
    <t>4.2.1 ร้อยละความพึงพอใจของชุมชนต่อกิจกรรมด้านการรักษาระบบนิเวศ</t>
  </si>
  <si>
    <t>ตามแผนปฏิบัติราชการ 2554 ไปพลางก่อน</t>
  </si>
  <si>
    <t>เป้าหมายเชิงยุทธศาสตร์และตัวชี้วัด กระทรวง</t>
  </si>
  <si>
    <t>ยุทธศาสตร์การจัดสรรฯ/แผนงาน/</t>
  </si>
  <si>
    <r>
      <t xml:space="preserve">เป้าหมายฯ : </t>
    </r>
    <r>
      <rPr>
        <sz val="14"/>
        <rFont val="TH Niramit AS"/>
        <family val="0"/>
      </rPr>
      <t>กำลังคนระดับกลางและระดับสูง</t>
    </r>
  </si>
  <si>
    <t>แผนงาน อนุรักษ์ ส่งเสริมและพัฒนาศาสนา ศิลปะและวัฒนธรรม</t>
  </si>
  <si>
    <t>กิจกรรม :  เช่น จัดการเรียนการสอนด้านวิทยาศาสตร์และเทคโนโลยี</t>
  </si>
  <si>
    <t>กิจกรรม   เช่น จัดการเรียนการสอนด้านสังคมศาสตร์</t>
  </si>
  <si>
    <t>กิจกรรม   เช่น เผยแพร่ความรู้งานบริการวิชาการและประชาสัมพันธ์</t>
  </si>
  <si>
    <t>กิจกรรม  เช่น  ส่งเสริมการทำนุบำรุงศิลปวัฒธรรม</t>
  </si>
  <si>
    <t xml:space="preserve">ค่าเป้าหมายของตัวชี้วัด </t>
  </si>
  <si>
    <t xml:space="preserve">2. สรุปความเชื่อมโยงทางยุทธศาสตร์ ระดับชาติ  ระดับกระทรวง  ระดับหน่วยงาน เป้าหมายผลผลิต/โครงการ และงบประมาณ </t>
  </si>
  <si>
    <r>
      <t xml:space="preserve">เป้าหมายฯ : </t>
    </r>
    <r>
      <rPr>
        <sz val="12"/>
        <rFont val="TH Niramit AS"/>
        <family val="0"/>
      </rPr>
      <t>มีผลงานวิจัยและนวัตกรรม</t>
    </r>
  </si>
  <si>
    <r>
      <t>2) ผลผลิต :</t>
    </r>
    <r>
      <rPr>
        <sz val="12"/>
        <rFont val="TH Niramit AS"/>
        <family val="0"/>
      </rPr>
      <t xml:space="preserve"> ผลงานวิจัยเพื่อถ่ายทอดเทคโนโลยี (ม./ส.)</t>
    </r>
  </si>
  <si>
    <r>
      <t xml:space="preserve">เป้าหมายฯ : </t>
    </r>
    <r>
      <rPr>
        <sz val="12"/>
        <rFont val="TH Niramit AS"/>
        <family val="0"/>
      </rPr>
      <t>ประชาชนได้รับการศึกษา</t>
    </r>
  </si>
  <si>
    <r>
      <t>1) ผลผลิต :</t>
    </r>
    <r>
      <rPr>
        <sz val="12"/>
        <rFont val="TH Niramit AS"/>
        <family val="0"/>
      </rPr>
      <t xml:space="preserve"> ผลงานการให้บริการ</t>
    </r>
  </si>
  <si>
    <r>
      <t xml:space="preserve">เป้าหมายฯ : </t>
    </r>
    <r>
      <rPr>
        <sz val="12"/>
        <color indexed="12"/>
        <rFont val="TH Niramit AS"/>
        <family val="0"/>
      </rPr>
      <t>กำลังคนระดับกลางและระดับสูง</t>
    </r>
  </si>
  <si>
    <r>
      <t xml:space="preserve">2) ผลผลิต : </t>
    </r>
    <r>
      <rPr>
        <sz val="12"/>
        <rFont val="TH Niramit AS"/>
        <family val="0"/>
      </rPr>
      <t>ผู้สำเร็จการศึกษาด้านวิทยาศาสตร์และเทคโนโลยี (ม./ส.)</t>
    </r>
  </si>
  <si>
    <r>
      <t xml:space="preserve">3) ผลผลิต : </t>
    </r>
    <r>
      <rPr>
        <sz val="12"/>
        <rFont val="TH Niramit AS"/>
        <family val="0"/>
      </rPr>
      <t>ผู้สำเร็จการศึกษาด้านสังคมศาสตร์ (ม./ส.)</t>
    </r>
  </si>
  <si>
    <r>
      <t>เป้าหมายฯ :</t>
    </r>
    <r>
      <rPr>
        <sz val="12"/>
        <rFont val="TH Niramit AS"/>
        <family val="0"/>
      </rPr>
      <t xml:space="preserve"> ประชาชนได้รับความรู้ ความเข้าใจ </t>
    </r>
  </si>
  <si>
    <r>
      <t>1)  ผลผลิต :</t>
    </r>
    <r>
      <rPr>
        <sz val="12"/>
        <rFont val="TH Niramit AS"/>
        <family val="0"/>
      </rPr>
      <t xml:space="preserve"> ผลงานทำนุบำรุงศิลปวัฒนธรรม (ม./ส.)</t>
    </r>
  </si>
  <si>
    <t>ประจำปี 2555</t>
  </si>
  <si>
    <t>ปี 2553</t>
  </si>
  <si>
    <t>ปี 2554</t>
  </si>
  <si>
    <t>ณ ....</t>
  </si>
  <si>
    <t>1. เงินเหลือจ่ายปีเก่า</t>
  </si>
  <si>
    <t>ปี 2552</t>
  </si>
  <si>
    <t>จนถึงปี 51</t>
  </si>
  <si>
    <t>ที่ตั้งไว้ตั้งแต่เริ่ม</t>
  </si>
  <si>
    <t>2.เงินสะสมเพื่อการจัดหางบลงทุน</t>
  </si>
  <si>
    <t>เบิกจ่าย</t>
  </si>
  <si>
    <t>ขอตั้งปี 2555</t>
  </si>
  <si>
    <t>1.3  เงินสะสมเพื่อการจัดหาฯ (25%)</t>
  </si>
  <si>
    <t>1.2 ตั้งจ่ายตามภารกิจ (ไม่เกิน25%)</t>
  </si>
  <si>
    <t>1.1 สมทบกองทุนหน่วยงาน (ไม่ต่ำกว่า 50%)</t>
  </si>
  <si>
    <t>ชื่อประเภท  เงินเหลือจ่าย</t>
  </si>
  <si>
    <t>3. กำหนดเวลาในการจัดเก็บ  ตุลาคม ปี 2554- กันยายน ปี 2555</t>
  </si>
  <si>
    <t>รายจ่ายปี 2553</t>
  </si>
  <si>
    <t>รายจ่ายปี 2554</t>
  </si>
  <si>
    <t>รายจ่ายประจำ</t>
  </si>
  <si>
    <t>ณ....</t>
  </si>
  <si>
    <t xml:space="preserve"> - ค่าเช่าร้านค้า</t>
  </si>
  <si>
    <t>กองทุน</t>
  </si>
  <si>
    <t>ค่าตอบแทน ใช้สอยและวัสดุ</t>
  </si>
  <si>
    <t>ประเภทลำดับที่ 3   ชื่อประเภท  เงินจากฟาร์ม</t>
  </si>
  <si>
    <t>ประเภทลำดับที่ 4   ชื่อประเภท  เงินจากการฝึกอบรมและการประชุมสัมมนา</t>
  </si>
  <si>
    <t>ประเภทลำดับที่ 5   ชื่อประเภท  เงินบริจาคหรืออุดหนุนตามวัตถุประสงค์</t>
  </si>
  <si>
    <t xml:space="preserve">ลำดับที่ </t>
  </si>
  <si>
    <t>นักศึกษาสาขา</t>
  </si>
  <si>
    <t>ชั้นปี</t>
  </si>
  <si>
    <t>จำนวนนักศึกษา</t>
  </si>
  <si>
    <t>(คน)</t>
  </si>
  <si>
    <t>(บาท)</t>
  </si>
  <si>
    <t>หน่วยงาน</t>
  </si>
  <si>
    <t>3. หลักเกณฑ์ในการคำนวณตั้งแต่ปี ....... (ขอให้แสดงเกณฑ์การคำนวณอย่างละเอียด โดยแสดงเป็นตัวคูณ)</t>
  </si>
  <si>
    <t>เงินอุดหนุน</t>
  </si>
  <si>
    <t>ค่าธรรมเนียม</t>
  </si>
  <si>
    <t>จำแนกตามแผนงาน งาน/กองทุน  งบรายจ่ายและหมวดรายจ่าย</t>
  </si>
  <si>
    <t>หน่วย : บาท</t>
  </si>
  <si>
    <t>แผนงาน-งาน/กองทุน</t>
  </si>
  <si>
    <t>หมวดรายจ่าย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</si>
  <si>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</si>
  <si>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</si>
  <si>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</si>
  <si>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</si>
  <si>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</si>
  <si>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ตอบแทน</t>
  </si>
  <si>
    <t>ใช้สอย</t>
  </si>
  <si>
    <t>วัสดุ</t>
  </si>
  <si>
    <t>สาธารณูปโภค</t>
  </si>
  <si>
    <t>ค่าที่ดินและ  สิ่งก่อสร้าง</t>
  </si>
  <si>
    <t>วุฒิการศึกษา</t>
  </si>
  <si>
    <t>คำชี้แจงและเหตุผล</t>
  </si>
  <si>
    <t>ตามตำแหน่ง</t>
  </si>
  <si>
    <t>ตาม</t>
  </si>
  <si>
    <t>อัตรา</t>
  </si>
  <si>
    <t>วงเงิน</t>
  </si>
  <si>
    <t>จำนวนอัตรา (2)</t>
  </si>
  <si>
    <t>จริง</t>
  </si>
  <si>
    <t>คนครอง</t>
  </si>
  <si>
    <t>ว่างมีเงิน</t>
  </si>
  <si>
    <t>- อัตราเดิม</t>
  </si>
  <si>
    <t xml:space="preserve">    (1) ตำแหน่ง………….</t>
  </si>
  <si>
    <t>- อัตราใหม่</t>
  </si>
  <si>
    <t>รวมทั้งแผนงาน</t>
  </si>
  <si>
    <t>ส่วนราชการ</t>
  </si>
  <si>
    <t>แผนงาน</t>
  </si>
  <si>
    <t>งาน</t>
  </si>
  <si>
    <t>หมวดค่าครุภัณฑ์</t>
  </si>
  <si>
    <t>มาตรฐานและคุณลักษณะ</t>
  </si>
  <si>
    <t>ราคา</t>
  </si>
  <si>
    <t>สถานภาพ</t>
  </si>
  <si>
    <t>ที่ตั้งครุภัณฑ์</t>
  </si>
  <si>
    <t>ความ</t>
  </si>
  <si>
    <t xml:space="preserve">เฉพาะหรือขนาด </t>
  </si>
  <si>
    <t>ต่อ</t>
  </si>
  <si>
    <t>ใช้การ</t>
  </si>
  <si>
    <t>ทดแทน</t>
  </si>
  <si>
    <t>สำคัญ</t>
  </si>
  <si>
    <t>ลักษณะ และโครงสร้าง</t>
  </si>
  <si>
    <t>ได้</t>
  </si>
  <si>
    <t>ไม่ได้</t>
  </si>
  <si>
    <t>ใหม่</t>
  </si>
  <si>
    <t>ของเดิม</t>
  </si>
  <si>
    <t>เพิ่ม</t>
  </si>
  <si>
    <t>หมวดค่าที่ดินและสิ่งก่อสร้าง</t>
  </si>
  <si>
    <t>ระบุใน</t>
  </si>
  <si>
    <t>แบบรูป</t>
  </si>
  <si>
    <t>มี</t>
  </si>
  <si>
    <t>ไม่มี</t>
  </si>
  <si>
    <t>หมวดเงินอุดหนุน</t>
  </si>
  <si>
    <t>ตัวชี้วัด</t>
  </si>
  <si>
    <t>ราคาต่อหน่วย</t>
  </si>
  <si>
    <t>จำนวนเงิน</t>
  </si>
  <si>
    <t>ส่วนราชการ/หน่วยงาน.............................................................</t>
  </si>
  <si>
    <t>แผนงาน/งานของมหาวิทยาลัย</t>
  </si>
  <si>
    <t>งบรายจ่าย</t>
  </si>
  <si>
    <t>รวม  (บาท)</t>
  </si>
  <si>
    <t>จำนวนเงิน (บาท)</t>
  </si>
  <si>
    <t>ลักษณะ  3  มิติ จำแนกตามกองทุน</t>
  </si>
  <si>
    <t>ส่วนราชการ/หน่วยงาน</t>
  </si>
  <si>
    <t>ชื่อกองทุน</t>
  </si>
  <si>
    <t xml:space="preserve">หมวดงบประมาณ </t>
  </si>
  <si>
    <t xml:space="preserve"> รด.208 ก.</t>
  </si>
  <si>
    <t>ส่วนราชการ………………..</t>
  </si>
  <si>
    <t xml:space="preserve"> / ส่วนราชการ/ห้อง</t>
  </si>
  <si>
    <t>ส่วนราชการ……………………..</t>
  </si>
  <si>
    <t xml:space="preserve"> รด.209 ก.</t>
  </si>
  <si>
    <t>1. ทดแทนของเดิม</t>
  </si>
  <si>
    <t>2. ซื้อเพิ่มเติม</t>
  </si>
  <si>
    <t>3. ซื้อใหม่</t>
  </si>
  <si>
    <t>5. ประกอบการสอนวิชา ........</t>
  </si>
  <si>
    <t>7. ดำเนินกิจกรรมหรือโครงการบริการวิชาการ,</t>
  </si>
  <si>
    <t xml:space="preserve">  วิจัย หรือทำนุบำรุงฯ ชื่อ.......................</t>
  </si>
  <si>
    <t>คำชี้แจงรายได้  ค่าธรรมเนียมนักศึกษาทดลองเรียน</t>
  </si>
  <si>
    <t>อัตราค่าธรรมเนียมนักศึกษาทดลองเรียน</t>
  </si>
  <si>
    <r>
      <t>4. หลักเกณฑ์ในการคำนวณตั้งแต่ปี .......</t>
    </r>
    <r>
      <rPr>
        <sz val="18"/>
        <color indexed="10"/>
        <rFont val="Angsana New"/>
        <family val="1"/>
      </rPr>
      <t xml:space="preserve"> </t>
    </r>
    <r>
      <rPr>
        <b/>
        <sz val="18"/>
        <color indexed="10"/>
        <rFont val="Angsana New"/>
        <family val="1"/>
      </rPr>
      <t>(ขอให้แสดงเกณฑ์การคำนวณอย่างละเอียด โดยแสดงเป็นตัวคูณ)</t>
    </r>
  </si>
  <si>
    <t xml:space="preserve"> 1. เป็นรายได้จาก</t>
  </si>
  <si>
    <t xml:space="preserve">รายละเอียดการขอตั้งประมาณการงบประมาณเงินรายได้ </t>
  </si>
  <si>
    <t>รายละเอียดการขอตั้งประมาณการงบประมาณเงินรายได้</t>
  </si>
  <si>
    <t>รายละเอียดการของบประมาณเงินรายได้</t>
  </si>
  <si>
    <t>4. เปิดสอนวิชา และ หรือหลักสุตรใหม่ ชื่อ....</t>
  </si>
  <si>
    <t>6. เพิ่มเป้าหมายนักสศึกษา........คน ในสาขา...</t>
  </si>
  <si>
    <t>หน่วยนับ</t>
  </si>
  <si>
    <t>รวมทั้งหน่วยงาน</t>
  </si>
  <si>
    <t>ประเภทค่าธรรมเนียมการศึกษา</t>
  </si>
  <si>
    <t>ประเภท ค่าธรรมเนียมลงทะเบียน</t>
  </si>
  <si>
    <t>ภาคปกติ</t>
  </si>
  <si>
    <t>ภาคสมทบ</t>
  </si>
  <si>
    <t>ภาคการศึกษา</t>
  </si>
  <si>
    <t>จำนวน น.ศ</t>
  </si>
  <si>
    <t>ที่คาดหมาย</t>
  </si>
  <si>
    <t>รวมทั้งคณะฯ  *</t>
  </si>
  <si>
    <t>รายวิชาที่สอน</t>
  </si>
  <si>
    <t xml:space="preserve">หน่วยกิต </t>
  </si>
  <si>
    <t>หน่วยกิต</t>
  </si>
  <si>
    <t>ที่เรียน</t>
  </si>
  <si>
    <t>ภาควิชา/</t>
  </si>
  <si>
    <t>สาขาวิชา</t>
  </si>
  <si>
    <t>อัตราค่าบำรุง</t>
  </si>
  <si>
    <t>ระดับการศึกษา</t>
  </si>
  <si>
    <t>การศึกษา (บาท)</t>
  </si>
  <si>
    <t>รวมทุกภาคเรียน</t>
  </si>
  <si>
    <t>คำชี้แจงประมาณการรายรับจากค่าบำรุงกิจกรรม</t>
  </si>
  <si>
    <t>คำชี้แจงประมาณการรายรับจากค่าบำรุงห้องสมุด</t>
  </si>
  <si>
    <t>ปีงบประมาณ</t>
  </si>
  <si>
    <t>โปรดดูมาตรฐานสิ่งก่อสร้าง ประกอบการจัดทำ จากเว็บไซด์ของสำนักงบประมาณ ด้านล่างนี้</t>
  </si>
  <si>
    <t>โปรดดูมาตรฐานครุภัณฑ์ ประกอบการจัดทำ จากเว็บไซด์ของสำนักงบประมาณ ด้านล่างนี้</t>
  </si>
  <si>
    <t>2. กำหนดเวลาในการจัดเก็บ  ตุลาคม ปี.......... - กันยายน ปี..........</t>
  </si>
  <si>
    <t xml:space="preserve"> รด.104 ก._5</t>
  </si>
  <si>
    <t>สรุปงบประมาณรายจ่ายเงินรายได้ มหาวิทยาลัยแม่โจ้</t>
  </si>
  <si>
    <t>ชี้แจงเป็นตัวคูณ จำแนกตามรายการย่อย (ถ้ามี)</t>
  </si>
  <si>
    <t>1. ค่าลงทะเบียน</t>
  </si>
  <si>
    <t>3. ค่าบำรุงกิจกรรมนักศึกษา</t>
  </si>
  <si>
    <t>4. ค่าบำรุงห้องสมุด</t>
  </si>
  <si>
    <t>ประจำปี 25....</t>
  </si>
  <si>
    <t>ประจำปีงบประมาณ 25.........</t>
  </si>
  <si>
    <t>ประจำปี 25.........</t>
  </si>
  <si>
    <t>ประจำปี 25.....</t>
  </si>
  <si>
    <t>ประจำปี 25........</t>
  </si>
  <si>
    <t>งบประมาณรายจ่ายเงินรายได้มหาวิทยาลัย ปี 25.......</t>
  </si>
  <si>
    <t>สรุปการจัดทำงบประมาณรายจ่ายเงินรายได้ ประจำปี 25... (ลักษณะ 3 มิติ)</t>
  </si>
  <si>
    <t>ผลผลิต/โครงการ</t>
  </si>
  <si>
    <t>3. สรุปความเชื่อมโยงของแผนงาน/โครงการ ผลผลิต เป้าหมายการให้บริการกระทรวง  เป้าประสงค์มหาวิทยาลัย  กับงบประมาณ</t>
  </si>
  <si>
    <t>4. รายละเอียดงบประมาณรายจ่ายล่วงหน้าระยะปานกลางตามผลผลิตภายใต้งาน/โครงการ (1 ชุด : 1 ผลผลิต)</t>
  </si>
  <si>
    <t xml:space="preserve">     ชื่อผลผลิต………………………………………………………</t>
  </si>
  <si>
    <t>คำของบประมาณ</t>
  </si>
  <si>
    <t xml:space="preserve">  - ค่าตอบแทน</t>
  </si>
  <si>
    <t xml:space="preserve">  - ค่าใช้สอย</t>
  </si>
  <si>
    <t xml:space="preserve">  - ค่าวัสดุ</t>
  </si>
  <si>
    <t xml:space="preserve">  - ค่าสาธารณูปโภค</t>
  </si>
  <si>
    <t xml:space="preserve">  - ค่าครุภัณฑ์</t>
  </si>
  <si>
    <t xml:space="preserve">  - ค่าที่ดินและสิ่งก่อสร้าง</t>
  </si>
  <si>
    <t xml:space="preserve">  - เงินอุดหนุนทั่วไป</t>
  </si>
  <si>
    <t xml:space="preserve">  - เงินอุดหนุนเฉพาะกิจ</t>
  </si>
  <si>
    <t xml:space="preserve">  - งบสำรอง</t>
  </si>
  <si>
    <t xml:space="preserve">  - สมทบกองทุน</t>
  </si>
  <si>
    <t xml:space="preserve"> -  ………</t>
  </si>
  <si>
    <t xml:space="preserve"> - ค่าบำรุงกิจกรรมนักศึกษา</t>
  </si>
  <si>
    <t>2. ค่าบำรุงมหาวิทยาลัย</t>
  </si>
  <si>
    <t>5. ค่าบำรุงกีฬา</t>
  </si>
  <si>
    <t>6. ค่าบริการสุขภาพ</t>
  </si>
  <si>
    <t>7. ค่าบำรุงหอพัก</t>
  </si>
  <si>
    <t>8. ค่าบำรุงพิเศษ</t>
  </si>
  <si>
    <t>9. ค่าธรรมเนียมสารสนเทศ</t>
  </si>
  <si>
    <t>คำชี้แจงประมาณการรายรับจากค่าบำรุงมหาวิทยาลัย</t>
  </si>
  <si>
    <t>ลำ</t>
  </si>
  <si>
    <t>ดับ</t>
  </si>
  <si>
    <t>พนักงานมหาวิทยาลัย</t>
  </si>
  <si>
    <t>ค่าตอบแทน ใช้สอย</t>
  </si>
  <si>
    <t>และวัสดุ</t>
  </si>
  <si>
    <t>ค่าที่ดินและ</t>
  </si>
  <si>
    <t>สิ่งก่อสร้าง</t>
  </si>
  <si>
    <t>เลขที่อัตรา</t>
  </si>
  <si>
    <t>1. ข้อมูลทั่วไป</t>
  </si>
  <si>
    <t>1.1 วิสัยทัศน์</t>
  </si>
  <si>
    <t>1.2 พันธกิจ</t>
  </si>
  <si>
    <t>ลำดับ</t>
  </si>
  <si>
    <t>รายรับจริง</t>
  </si>
  <si>
    <t>งบประมาณ</t>
  </si>
  <si>
    <t>ที่</t>
  </si>
  <si>
    <t>หมายเหตุ</t>
  </si>
  <si>
    <t>มหาวิทยาลัยแม่โจ้</t>
  </si>
  <si>
    <t>รายรับ</t>
  </si>
  <si>
    <t>รายจ่าย</t>
  </si>
  <si>
    <t>ประมาณการ</t>
  </si>
  <si>
    <t>ประเภทรายจ่าย</t>
  </si>
  <si>
    <t>รายจ่ายจริง</t>
  </si>
  <si>
    <t>ขอตั้ง</t>
  </si>
  <si>
    <t>ค่าจ้างชั่วคราว</t>
  </si>
  <si>
    <t>ค่าสาธารณูปโภค</t>
  </si>
  <si>
    <t>รายจ่ายอื่น</t>
  </si>
  <si>
    <t>รวม</t>
  </si>
  <si>
    <t>รหัสลักษณะงาน</t>
  </si>
  <si>
    <t>% เพิ่ม</t>
  </si>
  <si>
    <t>ตามโครงสร้าง</t>
  </si>
  <si>
    <t>ค่าจ้าง</t>
  </si>
  <si>
    <t>ค่าตอบแทน</t>
  </si>
  <si>
    <t>ค่าครุภัณฑ์</t>
  </si>
  <si>
    <t>หมวด/รายการ</t>
  </si>
  <si>
    <t>รวมทั้งสิ้น</t>
  </si>
  <si>
    <t>ค่าตอบแทน ใช้สอย และวัสดุ</t>
  </si>
  <si>
    <t>ค่าใช้สอย</t>
  </si>
  <si>
    <t>ค่าวัสดุ</t>
  </si>
  <si>
    <t>(ลด)</t>
  </si>
  <si>
    <t>งาน/โครงการ……………..</t>
  </si>
  <si>
    <t>แผนงาน………………….</t>
  </si>
  <si>
    <t>เดือน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</si>
  <si>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</si>
  <si>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</si>
  <si>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</si>
  <si>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</si>
  <si>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</si>
  <si>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</si>
  <si>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</si>
  <si>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</si>
  <si>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</si>
  <si>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</si>
  <si>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</si>
  <si>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</si>
  <si>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รวมทั้งปี</t>
  </si>
  <si>
    <t>ประเภท ลำดับที่………………</t>
  </si>
  <si>
    <t>(1)</t>
  </si>
  <si>
    <t>(2)</t>
  </si>
  <si>
    <t>1. เป็นรายได้จาก</t>
  </si>
  <si>
    <t xml:space="preserve"> - ฯลฯ</t>
  </si>
  <si>
    <t xml:space="preserve"> - ค่าลงทะเบียนเข้าเป็นนักศึกษา</t>
  </si>
  <si>
    <t xml:space="preserve"> - ค่าลงทะเบียนวิชาที่ศึกษา</t>
  </si>
  <si>
    <t xml:space="preserve"> - ค่าบำรุงมหาวิทยาลัย</t>
  </si>
  <si>
    <t xml:space="preserve"> - ค่าขึ้นทะเบียนปริญญาบัตร</t>
  </si>
  <si>
    <t xml:space="preserve"> - ค่าธรรมเนียมชดใช้การสอบไล่</t>
  </si>
  <si>
    <t xml:space="preserve"> - ค่าบริการสุขภาพ</t>
  </si>
  <si>
    <t xml:space="preserve"> - ค่าธรรมเนียมขอหนังสือสำคัญและใบรับรองต่าง ๆ</t>
  </si>
  <si>
    <t xml:space="preserve"> - ค่าธรรมเนียมขอใบรับรองผลการศึกษา</t>
  </si>
  <si>
    <t xml:space="preserve"> - ค่าบัตรประจำตัวนักศึกษา</t>
  </si>
  <si>
    <t xml:space="preserve"> - ค่ารักษาสถานภาพการเป็นนักศึกษา</t>
  </si>
  <si>
    <t xml:space="preserve"> - ค่าบำรุงห้องสมุด</t>
  </si>
  <si>
    <t xml:space="preserve"> - ค่าบำรุงกีฬา</t>
  </si>
  <si>
    <t xml:space="preserve"> - ค่าบำรุงหอพัก</t>
  </si>
  <si>
    <t xml:space="preserve"> - ค่าธรรมเนียมขอลงทะเบียนวิชา</t>
  </si>
  <si>
    <t>2. อัตราค่าจัดเก็บ ตามที่มหาวิทยาลัย ได้กำหนดไว้ (โปรดระบุ)</t>
  </si>
  <si>
    <t>แผนงาน/งาน/โครงการ</t>
  </si>
  <si>
    <t>คำชี้แจงและเหตุผลสรุป</t>
  </si>
  <si>
    <t>รายการ</t>
  </si>
  <si>
    <t>จำนวน</t>
  </si>
  <si>
    <t>มาตรฐานและคุณลักษณะเฉพาะ</t>
  </si>
  <si>
    <t>หรือขนาด ลักษณะ และโครงสร้าง</t>
  </si>
  <si>
    <t>ที่ขอตั้ง</t>
  </si>
  <si>
    <t>หน่วย</t>
  </si>
  <si>
    <t>รวมเงิน</t>
  </si>
  <si>
    <t>จำนวนที่มีอยู่แล้ว</t>
  </si>
  <si>
    <t>ประเภทลำดับที่ 2   ชื่อประเภท  เงินผลประโยชน์</t>
  </si>
  <si>
    <t xml:space="preserve">แบบฟอร์มคำของบประมาณเงินรายได้ </t>
  </si>
  <si>
    <t>เพิ่ม (ลด) จากปี 25...</t>
  </si>
  <si>
    <t>หน่วยงาน...............</t>
  </si>
  <si>
    <t>ประเภทรายรับ</t>
  </si>
  <si>
    <t>เงินผลประโยชน์</t>
  </si>
  <si>
    <t>เงินจากฟาร์ม</t>
  </si>
  <si>
    <t>เงินอุดหนุนการวิจัยจากแหล่งทุนภายนอก</t>
  </si>
  <si>
    <t xml:space="preserve">ค่าธรรมเนียม </t>
  </si>
  <si>
    <t xml:space="preserve">ประมาณการรายรับ </t>
  </si>
  <si>
    <t xml:space="preserve"> - ค่าจ้างชั่วคราว</t>
  </si>
  <si>
    <t xml:space="preserve"> - พนักงานมหาวิทยาลัย</t>
  </si>
  <si>
    <t>ประมาณการงบประมาณรายจ่าย</t>
  </si>
  <si>
    <t xml:space="preserve">[(1)-(2)] </t>
  </si>
  <si>
    <t>รายได้สุทธิ</t>
  </si>
  <si>
    <t>รวมรายได้สุทธิ</t>
  </si>
  <si>
    <t>ประเภทลำดับที่ 6   ชื่อประเภท  เงินอุดหนุนการวิจัยจากแหล่งทุนภายนอก</t>
  </si>
  <si>
    <t>รายรับประจำปี</t>
  </si>
  <si>
    <t xml:space="preserve">ชื่อประเภท </t>
  </si>
  <si>
    <t xml:space="preserve">  - เงินผลประโยชน์ </t>
  </si>
  <si>
    <t xml:space="preserve"> - เงินจากฟาร์ม</t>
  </si>
  <si>
    <t xml:space="preserve"> - เงินจากการฝึกอบรมและการประชุมสัมมนา</t>
  </si>
  <si>
    <t xml:space="preserve"> - เงินบริจาคหรืออุดหนุนตามวัตถุประสงค์</t>
  </si>
  <si>
    <t xml:space="preserve"> - เงินรายได้อื่นๆ</t>
  </si>
  <si>
    <t xml:space="preserve"> - เงินอุดหนุนการวิจัยจากแหล่งทุนภายนอก</t>
  </si>
  <si>
    <t>ประเภทลำดับที่ 7   ชื่อประเภท  เงินรายได้อื่น</t>
  </si>
  <si>
    <t xml:space="preserve">หมายเหตุ  ให้ระบุการคิดค่าหน่วยกิตจำแนกตามการศึกษาภาคปกติ-ภาคสมทบ / การศึกษาระดับปริญญาตรี โท เอก -ชั้นปี / ภาคบรรยาย-ภาคปฏิบัติ </t>
  </si>
  <si>
    <t>แผนฯ ....</t>
  </si>
  <si>
    <t>รด.210 ก.</t>
  </si>
  <si>
    <t xml:space="preserve">2. อัตราค่าจัดเก็บ   </t>
  </si>
  <si>
    <t>2. อัตราค่าจัดเก็บ</t>
  </si>
  <si>
    <t>3. กำหนดเวลาในการจัดเก็บ</t>
  </si>
  <si>
    <r>
      <t>4. หลักเกณฑ์ในการคำนวณตั้งแต่ปี .......</t>
    </r>
    <r>
      <rPr>
        <b/>
        <sz val="16"/>
        <rFont val="Angsana New"/>
        <family val="1"/>
      </rPr>
      <t xml:space="preserve"> </t>
    </r>
  </si>
  <si>
    <t>รับจริง</t>
  </si>
  <si>
    <r>
      <t>3. หลักเกณฑ์ในการคำนวณตั้งแต่ปี .......</t>
    </r>
  </si>
  <si>
    <t>สถิติรายได้รับ</t>
  </si>
  <si>
    <t xml:space="preserve"> </t>
  </si>
  <si>
    <t>3. กำหนดเวลาในการจัดเก็บ  ตุลาคม ปี.......... - กันยายน ปี..........</t>
  </si>
  <si>
    <t>สาขา………………..</t>
  </si>
  <si>
    <t>ค่าหน่วยกิต/วิชา</t>
  </si>
  <si>
    <t>(บ)</t>
  </si>
  <si>
    <t>(ป)</t>
  </si>
  <si>
    <t>….</t>
  </si>
  <si>
    <t>เทอม 3/25...(ภาคฤดูร้อน)</t>
  </si>
  <si>
    <t>เทอม 1/25....</t>
  </si>
  <si>
    <t xml:space="preserve"> * คือ ปีงบประมาณ</t>
  </si>
  <si>
    <t>10. ค่านักศึกษาทดลองเรียน</t>
  </si>
  <si>
    <t>http://www.bb.go.th/bbhome/page.asp?option=content&amp;dsc=%C3%D2%A4%D2%C1%D2%B5%C3%B0%D2%B9&amp;folddsc=32004</t>
  </si>
  <si>
    <t>งาน................................</t>
  </si>
  <si>
    <t>งาน……………..</t>
  </si>
  <si>
    <t>แผนงาน/งาน/หมวด/รายการ</t>
  </si>
  <si>
    <t>เงินเพิ่มค่าจ้างพนักงานมหาวิทยาลัยเงินรายได้</t>
  </si>
  <si>
    <t>ว่างไม่มีเงิน</t>
  </si>
  <si>
    <t>จำนวนเดือนขอตั้ง (6)</t>
  </si>
  <si>
    <t>จำนวนอัตรา</t>
  </si>
  <si>
    <t>ขอตั้ง (5)</t>
  </si>
  <si>
    <t>(1)x(5)x(6)</t>
  </si>
  <si>
    <t>จำนวนเดือน</t>
  </si>
  <si>
    <t>แผนงาน.......</t>
  </si>
  <si>
    <t xml:space="preserve">  งาน.............</t>
  </si>
  <si>
    <t xml:space="preserve">    กองทุน...........</t>
  </si>
  <si>
    <t>ส่วนราชการ ………………………………………………….</t>
  </si>
  <si>
    <t>แผนงาน/งาน</t>
  </si>
  <si>
    <t>(A)</t>
  </si>
  <si>
    <t>หน่วยงาน.............</t>
  </si>
  <si>
    <t xml:space="preserve">คำชี้แจงรายได้ </t>
  </si>
  <si>
    <t>ประจำปี 25..........</t>
  </si>
  <si>
    <t>หน่วยงาน..............</t>
  </si>
  <si>
    <t>1. เป็นรายได้จาก  เช่น</t>
  </si>
  <si>
    <t>................. บาท ต่อ..................</t>
  </si>
  <si>
    <t xml:space="preserve"> - ค่าเช่าห้องพัก</t>
  </si>
  <si>
    <t xml:space="preserve"> - ค่าบริการ....</t>
  </si>
  <si>
    <t xml:space="preserve"> ฯลฯ</t>
  </si>
  <si>
    <t>1. ชื่อโครงการ....................</t>
  </si>
  <si>
    <t>.................................</t>
  </si>
  <si>
    <t>2. อัตราค่าจัดเก็บ ค่าลงทะเบียนคนละ........................... บาท</t>
  </si>
  <si>
    <t>3. กำหนดเวลาในการจัดเก็บ  ตุลาคม ปี 25..... - กันยายน ปี 25...........</t>
  </si>
  <si>
    <t>ประจำปี 25.............</t>
  </si>
  <si>
    <t xml:space="preserve"> - .................</t>
  </si>
  <si>
    <t xml:space="preserve"> -.................</t>
  </si>
  <si>
    <t>...............บาท</t>
  </si>
  <si>
    <t>.............. บาท</t>
  </si>
  <si>
    <t>................</t>
  </si>
  <si>
    <t>3. กำหนดเวลาในการจัดเก็บ  ตุลาคม ปี 25..... - กันยายน ปี 25........</t>
  </si>
  <si>
    <t>สาขา...........</t>
  </si>
  <si>
    <t xml:space="preserve">              คำชี้แจงรายได้ </t>
  </si>
  <si>
    <t>ภาคการศึกษาที่ 2/25....</t>
  </si>
  <si>
    <t>สาขา.................</t>
  </si>
  <si>
    <t>รวม 2/25........</t>
  </si>
  <si>
    <t>ภาคการศึกษาที่ 3/25.........</t>
  </si>
  <si>
    <t>ภาคการศึกษาที่ 1/25.......</t>
  </si>
  <si>
    <t>สาขา....................</t>
  </si>
  <si>
    <t>ระดับปริญญา.............</t>
  </si>
  <si>
    <t>ระดับปริญญา...........</t>
  </si>
  <si>
    <t>ในคณะ</t>
  </si>
  <si>
    <t>นอกคณะ</t>
  </si>
  <si>
    <t>รวม1/25...</t>
  </si>
  <si>
    <t>หมายเหตุ  :  การตั้งประมาณการปรับให้เป็น หลักร้อย "00"  เช่น 11,110  ปรับเป็น 11,100 บาท</t>
  </si>
  <si>
    <t>เช่น  ปริมาณ...... x .........ครั้ง  x ......... บาท</t>
  </si>
  <si>
    <t xml:space="preserve"> - ค่าลงทะเบียน ........บาท  ต่อ ........คน</t>
  </si>
  <si>
    <r>
      <t xml:space="preserve">ประเภทลำดับที่ 8   ชื่อประเภท </t>
    </r>
    <r>
      <rPr>
        <b/>
        <u val="single"/>
        <sz val="16"/>
        <color indexed="10"/>
        <rFont val="Angsana New"/>
        <family val="1"/>
      </rPr>
      <t xml:space="preserve"> สรุปค่าธรรมเนียม </t>
    </r>
    <r>
      <rPr>
        <b/>
        <sz val="16"/>
        <rFont val="Angsana New"/>
        <family val="1"/>
      </rPr>
      <t>(ต้องเป็นค่าธรรมเนียมที่ผ่านการอนุมัติจากสภามหาวิทยาลัยแล้วเท่านั้น)</t>
    </r>
  </si>
  <si>
    <t>4. หลักเกณฑ์ในการคำนวณตั้งแต่ปี .......</t>
  </si>
  <si>
    <t>11. .....................</t>
  </si>
  <si>
    <t>หน่วยงาน................</t>
  </si>
  <si>
    <t>คำชี้แจงประมาณการรายรับ</t>
  </si>
  <si>
    <t xml:space="preserve">             รวมเทอม 2/25.....</t>
  </si>
  <si>
    <t xml:space="preserve">             รวมเทอม 3/25.....(ภาคฤดูร้อน)</t>
  </si>
  <si>
    <t xml:space="preserve">             รวมเทอม 1/25.........</t>
  </si>
  <si>
    <t>รวมปี 25..... *</t>
  </si>
  <si>
    <t xml:space="preserve">             รวมเทอม 3/25... (ภาคฤดูร้อน)</t>
  </si>
  <si>
    <t>เทอม 2/25.....</t>
  </si>
  <si>
    <t>สาขา.....................</t>
  </si>
  <si>
    <t>คำชี้แจงประมาณการรายรับ สาขา....................</t>
  </si>
  <si>
    <t>หน่วยงาน........</t>
  </si>
  <si>
    <t>ภาคเรียนที่ 2/25....</t>
  </si>
  <si>
    <t xml:space="preserve"> - สาขา....................</t>
  </si>
  <si>
    <t>รวมภาคเรียนที่ 2/25...........</t>
  </si>
  <si>
    <t>ภาคเรียนที่ 3/25..............</t>
  </si>
  <si>
    <t xml:space="preserve"> - สาขา......................</t>
  </si>
  <si>
    <t>ระดับปริญญา.....</t>
  </si>
  <si>
    <t>ระดับปริญญา......</t>
  </si>
  <si>
    <t xml:space="preserve"> - สาขา.................</t>
  </si>
  <si>
    <t>รวมภาคเรียนที่ 1/25.....</t>
  </si>
  <si>
    <t>รวมภาคเรียนที่  3/25.....</t>
  </si>
  <si>
    <t>....</t>
  </si>
  <si>
    <t>ภาคเรียนที่ 1/25....</t>
  </si>
  <si>
    <t>รายรับเฉพาะของคณะ</t>
  </si>
  <si>
    <t>ภาคปกติ (A)</t>
  </si>
  <si>
    <t>ภาคสมทบ (B)</t>
  </si>
  <si>
    <t>(A)+(B)</t>
  </si>
  <si>
    <t>(B)</t>
  </si>
  <si>
    <t>รวม (A)+(B)</t>
  </si>
  <si>
    <t>ภาคปกติ(A)</t>
  </si>
  <si>
    <t>ภาคสมทบ(B)</t>
  </si>
  <si>
    <t>พนักงานมหาวิทยาลัยเงินรายได้</t>
  </si>
  <si>
    <t>สรุปประมาณการรายรับ-รายจ่าย ประจำปี 25………. จำแนกตามประเภทของรายรับ-จ่าย</t>
  </si>
  <si>
    <t>ลำดับที่</t>
  </si>
  <si>
    <t>อาคาร/ชั้น/สาขาวิชา</t>
  </si>
  <si>
    <t xml:space="preserve"> รด.104 ก._6</t>
  </si>
  <si>
    <t>รด101</t>
  </si>
  <si>
    <t>รด101_1</t>
  </si>
  <si>
    <t>รด101_2</t>
  </si>
  <si>
    <t xml:space="preserve">รับจริง </t>
  </si>
  <si>
    <t>รายรับปี 25.....   (A)</t>
  </si>
  <si>
    <t>รายรับปี 25..... (ก่อน A)</t>
  </si>
  <si>
    <t>(รอบปีที่ล่วงมา)</t>
  </si>
  <si>
    <t>(ปีที่ล่วงมา)</t>
  </si>
  <si>
    <t>2. กำหนดเวลาในการจัดเก็บ  ตุลาคม ปี 25... - กันยายน ปี 25...........</t>
  </si>
  <si>
    <t>3. หลักเกณฑ์ในการคำนวณตั้งแต่ปี ......</t>
  </si>
  <si>
    <t>รายการ*</t>
  </si>
  <si>
    <t>ระบุรายการตาม ข้อ 1.</t>
  </si>
  <si>
    <t xml:space="preserve"> - ค่าสาธารณูปโภค</t>
  </si>
  <si>
    <t xml:space="preserve"> - ...............</t>
  </si>
  <si>
    <r>
      <t xml:space="preserve">ประเภทลำดับที่ 8   ชื่อประเภท </t>
    </r>
    <r>
      <rPr>
        <b/>
        <u val="single"/>
        <sz val="16"/>
        <color indexed="10"/>
        <rFont val="Angsana New"/>
        <family val="1"/>
      </rPr>
      <t xml:space="preserve"> สถิติค่าธรรมเนียม </t>
    </r>
    <r>
      <rPr>
        <b/>
        <sz val="16"/>
        <rFont val="Angsana New"/>
        <family val="1"/>
      </rPr>
      <t>(ต้องเป็นค่าธรรมเนียมที่ผ่านการอนุมัติจากสภามหาวิทยาลัยแล้วเท่านั้น)</t>
    </r>
  </si>
  <si>
    <t xml:space="preserve">             รวมเทอม 1/25...</t>
  </si>
  <si>
    <t>คำชี้แจงประมาณการรายรับจากค่าบำรุงพิเศษ</t>
  </si>
  <si>
    <t xml:space="preserve">จ่ายจริง </t>
  </si>
  <si>
    <t>แสดงรายละเอียดใน ย002</t>
  </si>
  <si>
    <t>แผนการบริหารราชการแผ่นดิน พ.ศ. 2552 - 2554 (รัฐบาลนายอภิสิทธิ์ เวชชาชีวะ)</t>
  </si>
  <si>
    <t>เป้าหมาย และยุทธศาสตร์ระดับกระทรวง</t>
  </si>
  <si>
    <t>แนวทางการบริหารราชการแผ่นดิน/</t>
  </si>
  <si>
    <t>กลยุทธ์/วิธีดำเนินการ</t>
  </si>
  <si>
    <t>ยุทธศาสตร์การจัดสรรฯ/</t>
  </si>
  <si>
    <t>นโยบายการจัดสรรงบประมาณ</t>
  </si>
  <si>
    <t>นโยบาย/เป้าหมายเชิงนโยบายและตัวชี้วัด</t>
  </si>
  <si>
    <t>3.1 นโยบายการศึกษา</t>
  </si>
  <si>
    <t>แผนงานขยายโอกาสและพัฒนาการศึกษา</t>
  </si>
  <si>
    <t>เป้าหมายเชิงนโยบาย :</t>
  </si>
  <si>
    <t>เป้าหมายเชิงยุทธศาสตร์ :</t>
  </si>
  <si>
    <t>1. คนไทยทุกกลุ่ม ทุกวัย ได้รับการศึกษาที่มี</t>
  </si>
  <si>
    <t>การลงทุนด้านการศึกษาและการเรียนรู้</t>
  </si>
  <si>
    <t>คุณภาพ ได้มาตรฐานสากล ตั้งแต่ระดับ</t>
  </si>
  <si>
    <t>อย่างบูรณาการในทุกระดับการศึกษาและ</t>
  </si>
  <si>
    <t>ปฐมวัย จนตลอดชีวิต มีศักยภาพ</t>
  </si>
  <si>
    <t>ในชุมชน โดยใช้พื้นที่และโรงเรียนเป็นฐาน</t>
  </si>
  <si>
    <t>ตัวชี้วัด :</t>
  </si>
  <si>
    <t>ในการดำรงชีวิต ประกอบอาชีพ และเสริมสร้าง</t>
  </si>
  <si>
    <t>ในการบูรณาการทุกมิติและยึดเกณฑ์</t>
  </si>
  <si>
    <t>ขีดความสามารถของประเทศในการเป็น</t>
  </si>
  <si>
    <t>การประเมินของสำนักงานรับรองมาตรฐาน</t>
  </si>
  <si>
    <t>ศูนย์กลางการศึกษา ฝึกอบรม การวิจัยและ</t>
  </si>
  <si>
    <t>และประเมินคุณภาพการศึกษาเป็นหลัก</t>
  </si>
  <si>
    <t>พัฒนาในระดับภูมิภาค รวมทั้งเสริมสร้าง</t>
  </si>
  <si>
    <t>ในการยกระดับคุณภาพโรงเรียนที่ต่ำกว่า</t>
  </si>
  <si>
    <t>สังคมแห่งการเรียนรู้</t>
  </si>
  <si>
    <t>เกณฑ์มาตรฐาน และส่งเสริมความเป็นเลิศ</t>
  </si>
  <si>
    <t>ของมหาวิทยาลัยไปสู่การเป็นศูนย์กลาง</t>
  </si>
  <si>
    <t xml:space="preserve">ทางการศึกษาและวิจัยพัฒนาในภูมิภาค </t>
  </si>
  <si>
    <t>โดยไม่เสียค่าใช้จ่าย</t>
  </si>
  <si>
    <t>รวมทั้งเสริมสร้างสังคมแห่งการเรียนรู้</t>
  </si>
  <si>
    <t>อย่างต่อเนื่องตลอดชีวิตในชุมชน โดยเชื่อมโยง</t>
  </si>
  <si>
    <t>การศึกษาขั้นพื้นฐานสูงขึ้นอีกร้อยละ 20</t>
  </si>
  <si>
    <t xml:space="preserve">บทบาทสถาบันครอบครัว สถาบันการศึกษา </t>
  </si>
  <si>
    <t>ใน 3 ปี</t>
  </si>
  <si>
    <t>และสถาบันทางศาสนา</t>
  </si>
  <si>
    <t>เป็น 50 : 50</t>
  </si>
  <si>
    <t>นโยบายการจัดสรรงบฯ :</t>
  </si>
  <si>
    <t>วิชาการ (ม./ส.)</t>
  </si>
  <si>
    <t>เทคโนโลยีต่อสายสังคมเป็น 40 : 60</t>
  </si>
  <si>
    <t xml:space="preserve"> - จำนวนปีการศึกษาเฉลี่ยของคนไทย</t>
  </si>
  <si>
    <t xml:space="preserve">ในการประกอบอาชีพที่ได้มาตรฐานสากล </t>
  </si>
  <si>
    <t>สูงขึ้น (15 - 59 ปี) (จำนวน 10  ปี)</t>
  </si>
  <si>
    <t>มีเกณฑ์กำหนดค่าตอบแทน และความก้าวหน้า</t>
  </si>
  <si>
    <t xml:space="preserve"> - ร้อยละของผู้เรียนมีคุณลักษณะที่พึงประสงค์</t>
  </si>
  <si>
    <t>ในการทำงาน</t>
  </si>
  <si>
    <t>การฝึกอบรมอย่างต่อเนื่องตลอดชีวิตเพิ่ม</t>
  </si>
  <si>
    <t>มากขึ้น</t>
  </si>
  <si>
    <t xml:space="preserve"> - สัดส่วนผู้เรียนสายวิทยาศาสตร์และ</t>
  </si>
  <si>
    <t>เทคโนโลยีต่อสายสังคมศาสตร์ในสถาบัน</t>
  </si>
  <si>
    <t>อุดมศึกษาประเภทจำกัดรับ ระดับอนุปริญญา</t>
  </si>
  <si>
    <t>ถึงปริญญาตรี (40 ต่อ 60)</t>
  </si>
  <si>
    <t xml:space="preserve">3.4 นโยบายศาสนา ศิลปะ </t>
  </si>
  <si>
    <t>และวัฒนธรรม</t>
  </si>
  <si>
    <t xml:space="preserve">1. สังคมและคนไทยมีคุณธรรม จริยธรรม </t>
  </si>
  <si>
    <t>บทบาทของสถาบันครอบครัวร่วมกับสถาบัน</t>
  </si>
  <si>
    <t>และค่านิยมที่ดีงาม</t>
  </si>
  <si>
    <t>ทางศาสนา สถาบันการศึกษา และสถาบัน</t>
  </si>
  <si>
    <t xml:space="preserve">ทางสังคมอื่น ๆ ในการปลูกฝังค่านิยม </t>
  </si>
  <si>
    <t>และจิตสำนึกที่ดีและการเฝ้าระวังทางวัฒนธรรม</t>
  </si>
  <si>
    <t>มีส่วนร่วมในกิจกรรมส่งเสริมคุณธรรม</t>
  </si>
  <si>
    <t>ที่มีผลกระทบต่อการเบี่ยงเบนพฤติกรรม</t>
  </si>
  <si>
    <t>จริยธรรม ศิลปวัฒนธรรม และทำกิจกรรม</t>
  </si>
  <si>
    <t>ของเด็กและเยาวชน รวมทั้งสนับสนุน</t>
  </si>
  <si>
    <t>สร้างสรรค์เพิ่มขึ้น</t>
  </si>
  <si>
    <t>การผลิตสื่อสร้างสรรค์ สร้างกระแสเชิงบวก</t>
  </si>
  <si>
    <t>ให้แก่สังคม และเปิดพื้นที่สาธารณะที่ดี</t>
  </si>
  <si>
    <t>ให้แก่เด็กและเยาวชน</t>
  </si>
  <si>
    <t xml:space="preserve">กลยุทธ์/วิธีการ : </t>
  </si>
  <si>
    <t xml:space="preserve"> - ปลูกจิตสำนึก และกระตุ้นให้คนในชุมชน</t>
  </si>
  <si>
    <t>ท้องถิ่นเกิดความตระหนัก มีความตื่นตัว</t>
  </si>
  <si>
    <t>ศิลปวัฒนธรรมไทย</t>
  </si>
  <si>
    <t>และเข้ามามีส่วนร่วมในการฟื้นฟู เผยแพร่</t>
  </si>
  <si>
    <t>และสืบสานภูมิปัญญาท้องถิ่น และคุณค่า</t>
  </si>
  <si>
    <t xml:space="preserve"> - นักเรียนนักศึกษาได้รับการปลูกฝัง</t>
  </si>
  <si>
    <t>ความหลากหลายของศิลปะและวัฒนธรรม</t>
  </si>
  <si>
    <t>ในด้านการทำนุบำรุงศิลปวัฒนธรรมไทย</t>
  </si>
  <si>
    <t>ไทย ทั้งที่เป็นวิถีชีวิต ค่านิยมที่ดีงาม และ</t>
  </si>
  <si>
    <t>ความเป็นไทย</t>
  </si>
  <si>
    <t xml:space="preserve">นโยบายที่ 6 นโยบายวิทยาศาสตร์ </t>
  </si>
  <si>
    <t>เทคโนโลยี การวิจัย และนวัตกรรม</t>
  </si>
  <si>
    <t>6.1 ส่งเสริมและสนับสนุนโครงการวิจัย
ตามแนวพระราชดำริ การวิจัยและพัฒนา
ทางวิทยาศาสตร์และเทคโนโลยีทั้งงานวิจัย
ขั้นพื้นฐาน และงานวิจัยประยุกต์</t>
  </si>
  <si>
    <t xml:space="preserve">กลยุทธ์/วิธีดำเนินการ : นโยบาย 1. </t>
  </si>
  <si>
    <t>1. ผลงานวิจัย ทุกระดับสามารถนำไป</t>
  </si>
  <si>
    <t>ส่งเสริมและสนับสนุนโครงการวิจัยตาม</t>
  </si>
  <si>
    <t xml:space="preserve">ประยุกต์ใช้ในภาคการผลิต บริการ </t>
  </si>
  <si>
    <t>แนวพระราชดำริ การวิจัยและพัฒนา</t>
  </si>
  <si>
    <t>และการยกระดับคุณภาพชีวิต</t>
  </si>
  <si>
    <t>ทางวิทยาศาสตร์และเทคโนโลยีทั้งงานวิจัย</t>
  </si>
  <si>
    <t>ขั้นพื้นฐาน และงานวิจัยประยุกต์ เพื่อนำไป</t>
  </si>
  <si>
    <t>ใช้ประโยชน์ในเชิงพาณิชย์และพัฒนา</t>
  </si>
  <si>
    <t>สามารถนำไปประยุกต์ใช้ในภาคการผลิต</t>
  </si>
  <si>
    <t>อุตสาหกรรม รวมทั้งเร่งรัดการวิจัยและ</t>
  </si>
  <si>
    <t>บริการ และการยกระดับคุณภาพชีวิต</t>
  </si>
  <si>
    <t>พัฒนาเทคโนโลยีที่มีความสำคัญต่อ</t>
  </si>
  <si>
    <t>เพิ่มขึ้น</t>
  </si>
  <si>
    <t>การพัฒนาคุณภาพชีวิต และพัฒนา</t>
  </si>
  <si>
    <t xml:space="preserve"> - จำนวนผลงานวิจัยที่มีการเผยแพร่</t>
  </si>
  <si>
    <t>อุตสาหกรรมขนาดใหญ่ในอนาคต อาทิ</t>
  </si>
  <si>
    <t>ที่สามารถนำไปยื่นขอจดสิทธิบัตรไม่น้อย</t>
  </si>
  <si>
    <t>เทคโนโลยีสำหรับผู้พิการ เทคโนโลยีอวกาศ</t>
  </si>
  <si>
    <t>กว่า 450 เรื่อง</t>
  </si>
  <si>
    <t>เทคโนโลยีพลังงานทดแทน และเทคโนโลยี</t>
  </si>
  <si>
    <t>เพื่อความมั่นคง</t>
  </si>
  <si>
    <t xml:space="preserve"> - สนับสนุนสถาบันด้านองค์ความรู้</t>
  </si>
  <si>
    <t>ในการพัฒนาขีดความสามารถด้านวิจัย</t>
  </si>
  <si>
    <t>และนวัตกรรม</t>
  </si>
  <si>
    <t>ตารางค่าธรรมเนียมการศึกษา</t>
  </si>
  <si>
    <t>ค่าธรรมเนียมเรียกเก็บตามรายวิชา (ลงทะเบียน)</t>
  </si>
  <si>
    <t>ค่าหน่วยกิต</t>
  </si>
  <si>
    <t>ภาคเรียน ที่ 1 และ 2</t>
  </si>
  <si>
    <t>ภาคเรียน ที่ 3 (ฤดูร้อน)</t>
  </si>
  <si>
    <t>ปกติ</t>
  </si>
  <si>
    <t>สมทบ</t>
  </si>
  <si>
    <t>ปริญญาตรี</t>
  </si>
  <si>
    <t>บรรยาย</t>
  </si>
  <si>
    <t>ระเบียบฯค่าธรรมเนียมการศึกษาสำหรับนักศึกษาระดับปริญญาตรี (ฉบับที่ 4) พ.ศ.2542 ลว 26 ธค 42</t>
  </si>
  <si>
    <t>ปฏิบัติ</t>
  </si>
  <si>
    <t>ปริญญาโท</t>
  </si>
  <si>
    <t>ระเบียบฯค่าธรรมเนียมการศึกษาสำหรับนักศึกษาระดับบัณฑิตศึกษา (ฉบับที่ 3) พ.ศ.2543 ลว 7 เมย 43</t>
  </si>
  <si>
    <t>ปริญญาเอก</t>
  </si>
  <si>
    <t>วิชาดุษฎีนิพนธ์ วิทยานิพนธ์ ปัญหาพิเศษ การฝึกความเชี่ยวชาญอาชีพ การค้นคว้าอิสระ การศึกษาหัวข้อที่สนใจ</t>
  </si>
  <si>
    <t>นักศึกษาภาคพิเศษภาคการศึกษาละ</t>
  </si>
  <si>
    <t>เรียกเก็บครั้งเดียวเมื่อขึ้นทะเบียนเป็นนักศึกษา</t>
  </si>
  <si>
    <t>ม.จัดเก็บ</t>
  </si>
  <si>
    <t xml:space="preserve">ค่าขึ้นทะเบียนนักศึกษา </t>
  </si>
  <si>
    <t>ปริญญาโท-เอก</t>
  </si>
  <si>
    <t>ระเบียบฯค่าธรรมเนียมการศึกษาสำหรับนักศึกษาระดับบัณฑิตศึกษา(ฉบับที่ 3) พ.ศ.2543 ลว 7 เมย 43</t>
  </si>
  <si>
    <t>ค่าประกันของเสียหาย</t>
  </si>
  <si>
    <t>ค่าธรรมเนียมการมอบตัวของนักศึกษาในระบบโควต้า</t>
  </si>
  <si>
    <t>เรียกเก็บตามรายการทุกครั้ง</t>
  </si>
  <si>
    <t>ค่าธรรมเนียมรับโอนนักศึกษาจากสถาบันอื่น</t>
  </si>
  <si>
    <t>ค่าธรรมเนียมโอนย้ายสาขาวิชาภายในมหาวิทยาลัย</t>
  </si>
  <si>
    <t>ค่ารักษาสภาพการเป็นนักศึกษาภาคการศึกษาละ</t>
  </si>
  <si>
    <t>ค่าปรับการลงทะเบียนเรียนพ้นวันกำหนดวันละ 100 บาท ไม่นับวันหยุดราชการ แต่ไม่เกิน 1,000 บาท</t>
  </si>
  <si>
    <t>ค่าบัตรประจำตัวนักศึกษา</t>
  </si>
  <si>
    <t>ค่าลงทะเบียนรับปริญญา</t>
  </si>
  <si>
    <t xml:space="preserve">ค่าธรรมเนียมสอบชดใช้ในการสอบไล่วิชาละ </t>
  </si>
  <si>
    <t>ค่าธรรมเนียมขอหนังสือสำคัญและใบรับรองต่างๆ ฉบับละ</t>
  </si>
  <si>
    <t>ค่าเบี้ยประกันภัยอุบัติเหตุ ปีละ</t>
  </si>
  <si>
    <t>ค่าขอขยายเวลาศึกษา</t>
  </si>
  <si>
    <t>ค่าขอคืนสภาพการเป็นนักศึกษา</t>
  </si>
  <si>
    <t>เรียกเก็บรายภาคการศึกษา</t>
  </si>
  <si>
    <t>ภาคการศึกษาปกติ</t>
  </si>
  <si>
    <t>ภาคการศึกษาฤดูร้อน</t>
  </si>
  <si>
    <t>จัดสรร</t>
  </si>
  <si>
    <t>คณะ</t>
  </si>
  <si>
    <t>ส่วนกลาง</t>
  </si>
  <si>
    <t>ค่าบำรุงมหาวิทยาลัย</t>
  </si>
  <si>
    <t>ค่าบำรุงกิจกรรม</t>
  </si>
  <si>
    <t>ค่าบำรุงห้องสมุด</t>
  </si>
  <si>
    <t>ค่าบำรุงกีฬา</t>
  </si>
  <si>
    <r>
      <t xml:space="preserve">ปริญญาตรี </t>
    </r>
    <r>
      <rPr>
        <sz val="8"/>
        <color indexed="8"/>
        <rFont val="Tahoma"/>
        <family val="2"/>
      </rPr>
      <t>(ก่อนปีการศึกษา 2553)</t>
    </r>
  </si>
  <si>
    <t>ผู้เข้าศึกษาตั้งแต่ปีการศึกษา 2553</t>
  </si>
  <si>
    <t>ระเบียบฯค่าธรรมเนียมการศึกษาสำหรับ นศ.ปริญญาตรี (ฉบับที่ 5) พ.ศ 2553 ลว. 29 มค 53</t>
  </si>
  <si>
    <t>ค่าบริการสุขภาพ</t>
  </si>
  <si>
    <t>ค่าเอกสารลงทะเบียน</t>
  </si>
  <si>
    <t>ค่าบำรุงหอพัก</t>
  </si>
  <si>
    <t>เดิม</t>
  </si>
  <si>
    <t>1,200-4,800</t>
  </si>
  <si>
    <t>400-1,600</t>
  </si>
  <si>
    <t>ใหม่ (ตั้งแต่ปีการศึกษา 2553)</t>
  </si>
  <si>
    <t xml:space="preserve"> - หอพักวิทยศิลป์,สหศิลป์,รัตมา, ศรีโสภา</t>
  </si>
  <si>
    <t>ประกาศฯอัตราค่าบำรุงหอพักนักศึกษา ลว 18 มค 53</t>
  </si>
  <si>
    <t xml:space="preserve"> - เทพนฤมิตร,วัฒนศิลป์, ผดุงศิลป์,ศรีเกษตร</t>
  </si>
  <si>
    <t>ค่าธรรมเนียมเทคโนโลยีสารสนเทศ</t>
  </si>
  <si>
    <t>รวม 3/25....</t>
  </si>
  <si>
    <t>หน่วยงาน/สาขา</t>
  </si>
  <si>
    <t>รด101_3</t>
  </si>
  <si>
    <t>4. สรุปงบประมาณ จำแนกตาม แผนงบประมาณ/ผลผลิต/หน่วยงาน/งบรายจ่าย</t>
  </si>
  <si>
    <t>ผลผลิต: ผู้สำร็จการศึกษาด้านวิทยาศาสตร์และเทคโนโลยี</t>
  </si>
  <si>
    <t>ตัวอย่าง</t>
  </si>
  <si>
    <t>แผนงานการเรียนการสอน</t>
  </si>
  <si>
    <t>งานจัดการศึกษาสาขา......</t>
  </si>
  <si>
    <t>กองทุน......</t>
  </si>
  <si>
    <t>งบ.......</t>
  </si>
  <si>
    <t>1...............................</t>
  </si>
  <si>
    <t>แผนงาน /ผลผลิต//กองทุน</t>
  </si>
  <si>
    <t>ตัวชี้วัดเชิงปริมาณ</t>
  </si>
  <si>
    <t>ตัวชี้วัดเชิงคุณภาพ</t>
  </si>
  <si>
    <t>ตัวชี้วัดเชิงต้นทุน</t>
  </si>
  <si>
    <t>แผนงานวิจัย</t>
  </si>
  <si>
    <t>แผนงานบริการวิชาการแก่สังคม</t>
  </si>
  <si>
    <t>แผนงานศาสนาศิลปะและวัฒนธรรม</t>
  </si>
  <si>
    <t>แผนงานบริหารมหาวิทยาลัย</t>
  </si>
  <si>
    <t>ผลผลิต: ผู้สำเร็จการศึกษาด้านสังคมศาสตร์</t>
  </si>
  <si>
    <t>ผลผลิต: ผลงานการให้บริการวิชาการ</t>
  </si>
  <si>
    <t>ผลผลิต: ผลงานทำนุบำรุงศิลปวัฒธรรม</t>
  </si>
  <si>
    <t>ผลผลิต: ผลงานวิจัยเพื่อถ่ายทอดเทคโนโลยี</t>
  </si>
  <si>
    <t>กิจกรรม ดำเนินการวิจัยและถ่ายทอดเทคโนโลยี</t>
  </si>
  <si>
    <t>งานบริการวิชาการแก่ชุมชน</t>
  </si>
  <si>
    <t>งานทำนุบำรุงศิลปะและวัฒนธรรม</t>
  </si>
  <si>
    <t>งานวิจัยพัฒนาและถ่ายทอดเทคโนโลยี</t>
  </si>
  <si>
    <t>งานบริหารทั่วไป</t>
  </si>
  <si>
    <t>หน่วยงานย่อย</t>
  </si>
  <si>
    <t>สรุปประมาณการรายรับ ประจำปี 2555  จำแนกตามประเภทของรายรับ</t>
  </si>
  <si>
    <t>ปี 2555</t>
  </si>
  <si>
    <t>ปี 2556</t>
  </si>
  <si>
    <t>ปี 2557</t>
  </si>
  <si>
    <t>ปี 2558</t>
  </si>
  <si>
    <t>1.1 ปรัชญา</t>
  </si>
  <si>
    <t>“เป็นมหาวิทยาลัยชั้นนำที่มีความเป็นเลิศทางการเกษตรในระดับนานาชาติ”</t>
  </si>
  <si>
    <t>ผลิตบัณฑิตที่มีความรู้ความสามารถในวิชาการและวิชาชีพโดยเฉพาะการเป็นผู้ประกอบการ (Entrepreneurs)  ที่ทันต่อกระแสการเปลี่ยนแปลงโดยเน้นทางด้านการเกษตร   วิทยาศาสตร์ประยุกต์   ภาษาต่างประเทศ  เทคโนโลยีสารสนเทศ และสาขาวิชาที่สอดคล้องกับทิศทางการพัฒนาเศรษฐกิจ  ชุมชนท้องถิ่น และสังคมของประเทศ</t>
  </si>
  <si>
    <t>ขยายโอกาสให้ผู้ด้อยโอกาสเข้าศึกษาต่อในระดับอุดมศึกษาและส่งเสริมการเรียนรู้ตลอดชีวิตของคนทุกระดับ</t>
  </si>
  <si>
    <t>สร้างและพัฒนานวัตกรรมและองค์ความรู้ในสาขาวิชาต่าง ๆ โดยเฉพาะอย่างยิ่งทางการเกษตร และวิทยาศาสตร์ประยุกต์เพื่อการเรียนรู้และถ่ายทอดเทคโนโลยีแก่สังคม</t>
  </si>
  <si>
    <t>ขยายบริการวิชาการและความร่วมมือในระดับประเทศและนานาชาติ</t>
  </si>
  <si>
    <t>พัฒนามหาวิทยาลัยให้มีความเป็นเลิศทางวิชาการด้านการเกษตร เพื่อเป็นที่พึ่งของตนเองและสังคม</t>
  </si>
  <si>
    <t>ทำนุบำรุงศิลปวัฒนธรรมของชาติและอนุรักษ์ทรัพยากรธรรมชาติ</t>
  </si>
  <si>
    <t>สร้างและพัฒนาระบบบริหารจัดการให้มีประสิทธิภาพ  ประสิทธิผล   และมีความโปร่งใสในการบริหารงานประเด็นยุทธศาสตร์มหาวิทยาลัยแม่โจ้</t>
  </si>
  <si>
    <t>1.3 ประเด็นยุทธศาสตร์</t>
  </si>
  <si>
    <t>1)</t>
  </si>
  <si>
    <t>2)</t>
  </si>
  <si>
    <t>3)</t>
  </si>
  <si>
    <t>4)</t>
  </si>
  <si>
    <t>5)</t>
  </si>
  <si>
    <t>6)</t>
  </si>
  <si>
    <t>7)</t>
  </si>
  <si>
    <t>การผลิตบัณฑิตที่มีมาตรฐานและคุณภาพตามความต้องการของประเทศ</t>
  </si>
  <si>
    <t>ความเป็นเลิศด้านการวิจัยและนวัตกรรม</t>
  </si>
  <si>
    <t>การบริหารจัดการที่มีประสิทธิภาพ</t>
  </si>
  <si>
    <t>“มุ่งมั่นพัฒนาบัณฑิตสู่ความเป็นผู้อุดมด้วยปัญญา  อดทน  สู่งานเป็นผู้มีคุณธรรมและจริยธรรม</t>
  </si>
  <si>
    <t xml:space="preserve"> เพื่อความเจริญรุ่งเรื่องวัฒนาของสังคมไทยที่มีการเกษตรเป็นฐานราก”</t>
  </si>
  <si>
    <r>
      <t>1)</t>
    </r>
    <r>
      <rPr>
        <sz val="7"/>
        <rFont val="TH Niramit AS"/>
        <family val="0"/>
      </rPr>
      <t xml:space="preserve">   </t>
    </r>
  </si>
  <si>
    <r>
      <t>2)</t>
    </r>
    <r>
      <rPr>
        <sz val="7"/>
        <rFont val="TH Niramit AS"/>
        <family val="0"/>
      </rPr>
      <t>   </t>
    </r>
  </si>
  <si>
    <r>
      <t>3)</t>
    </r>
    <r>
      <rPr>
        <sz val="7"/>
        <rFont val="TH Niramit AS"/>
        <family val="0"/>
      </rPr>
      <t>          </t>
    </r>
  </si>
  <si>
    <r>
      <t>4)</t>
    </r>
    <r>
      <rPr>
        <sz val="7"/>
        <rFont val="TH Niramit AS"/>
        <family val="0"/>
      </rPr>
      <t>          </t>
    </r>
  </si>
  <si>
    <r>
      <t>5)</t>
    </r>
    <r>
      <rPr>
        <sz val="7"/>
        <rFont val="TH Niramit AS"/>
        <family val="0"/>
      </rPr>
      <t xml:space="preserve">            </t>
    </r>
  </si>
  <si>
    <t>การดำรงศิลปวัฒนธรรม และรักษาระบบนิเวศของทรัพยากรธรรมชาติ</t>
  </si>
  <si>
    <t>การบูรณาการองค์ความรู้ที่เพิ่มศักยภาพและขีดความสามารถของประเทศ</t>
  </si>
  <si>
    <t>แบบฟอร์มการจัดทำแผนปฏิบัติราชการ 4 ปี  ระยะ 4 ปี (2554-2557)</t>
  </si>
  <si>
    <t xml:space="preserve"> - จัดทำแผนการลงทุนเพื่อยกระดับคุณภาพ</t>
  </si>
  <si>
    <t>การศึกษาและการเรียนรู้ทั้งระบบ</t>
  </si>
  <si>
    <t>อย่างบูรณาการ โดยยึดพื้นที่และยึดประเด็น</t>
  </si>
  <si>
    <t>สำคัญของการพัฒนาเพื่อสร้างสังคมแห่ง</t>
  </si>
  <si>
    <t>การเรียนรู้คู่คุณธรรมให้กับคนทุกช่วงวัย</t>
  </si>
  <si>
    <t>และต่อเนื่องตลอดชีวิต รวมทั้งเร่งยกระดับ</t>
  </si>
  <si>
    <t>คุณภาพของโรงเรียน สถานศึกษาที่ต่ำกว่า</t>
  </si>
  <si>
    <t>เกณฑ์มาตรฐานให้มีคุณภาพมาตรฐาน</t>
  </si>
  <si>
    <t>ตามเกณฑ์การประเมินของสำนักงาน</t>
  </si>
  <si>
    <t>รับรองมาตรฐานและประเมินคุณภาพ</t>
  </si>
  <si>
    <t>ยุทธศาสตร์การจัดสรรงบประมาณ ปี 2555</t>
  </si>
  <si>
    <t>1. ยุทธศาสตร์การพัฒนาขีดความสามารถ</t>
  </si>
  <si>
    <t>ในการแข่งขันและเสริมสร้างโอกาส</t>
  </si>
  <si>
    <t>ทางเศรษฐกิจ เพื่อลดความเหลื่อมล้ำในสังคม</t>
  </si>
  <si>
    <t>1.15  การส่งเสริมและสนับสนุนการวิจัย</t>
  </si>
  <si>
    <t>แผนงาน : ส่งเสริมและสนับสนุนการวิจัย</t>
  </si>
  <si>
    <t xml:space="preserve">เป้าหมายเชิงยุทธศาสตร์ : </t>
  </si>
  <si>
    <t>นโยบาย เชิงพาณิชย์ และการยกระดับคุณภาพชีวิต</t>
  </si>
  <si>
    <t>ประโยชน์เพิ่มสูงขึ้น</t>
  </si>
  <si>
    <t xml:space="preserve">1.15.1 สร้างความร่วมมือระหว่างนักวิจัยและสถาบันวิจัย  </t>
  </si>
  <si>
    <t>ทั้งในระดับประเทศและ ในระดับภูมิภาค พัฒนากลไก</t>
  </si>
  <si>
    <t xml:space="preserve">สิ่งอำนวยความสะดวก บุคลากร เพื่อสนับสนุน </t>
  </si>
  <si>
    <t>การลงทุนด้านวิจัย พัฒนานวัตกรรม และสร้างองค์ความรู้</t>
  </si>
  <si>
    <t xml:space="preserve">4. ยุทธศาสตร์การศึกษา คุณธรรม </t>
  </si>
  <si>
    <t>จริยธรรม คุณภาพชีวิต และความเท่าเทียมกัน</t>
  </si>
  <si>
    <t>ในสังคม</t>
  </si>
  <si>
    <t>4.2 การขยายโอกาสและพัฒนาการศึกษา</t>
  </si>
  <si>
    <t>แผนงาน : ขยายโอกาสและพัฒนาการศึกษา</t>
  </si>
  <si>
    <t>คนไทยทุกกลุ่ม ทุกวัย ได้รับการศึกษาที่มีคุณภาพ</t>
  </si>
  <si>
    <t xml:space="preserve"> ได้มาตรฐานสากล</t>
  </si>
  <si>
    <t xml:space="preserve">  จากปี 2554</t>
  </si>
  <si>
    <t>4.2.1 สร้างวัฒนธรรมและสังคมการเรียนรู้ตลอดชีวิต</t>
  </si>
  <si>
    <t>รวมทั้งสร้างโอกาสการเรียนรู้ให้คนทุกกลุ่มวัย</t>
  </si>
  <si>
    <t>ควบคู่กับการพัฒนาแหล่งเรียนรู้ในทุกประเภท</t>
  </si>
  <si>
    <t xml:space="preserve">และในระดับพื้นที่ </t>
  </si>
  <si>
    <t>4.2.4 ยกระดับคุณภาพ มาตรฐานการศึกษาระดับอาชีวศึกษา</t>
  </si>
  <si>
    <t>และอุดมศึกษา โดยส่งเสริมให้ภาคเอกชนเข้ามามีส่วนร่วม</t>
  </si>
  <si>
    <t xml:space="preserve">ในการพัฒนาหลักสูตร สมรรถนะวิชาชีพ มาตรฐานวิชาชีพ </t>
  </si>
  <si>
    <t>และมาตรฐานคุณวุฒิ เพื่อผลิตบุคลากรที่ตอบสนองต่อ</t>
  </si>
  <si>
    <t>ความต้องการของตลาดแรงงาน รวมทั้งมีศักยภาพและ</t>
  </si>
  <si>
    <t>ความพร้อมในการปฏิบัติงาน</t>
  </si>
  <si>
    <t>4.3 การอนุรักษ์ ส่งเสริมและพัฒนาศาสนา ศิลปะ</t>
  </si>
  <si>
    <t xml:space="preserve">สังคมและคนไทยมีคุณธรรม จริยธรรม จิตสำนึก </t>
  </si>
  <si>
    <t>ค่านิยมที่ดีงาม และรักษามรดกวัฒนธรรม</t>
  </si>
  <si>
    <t xml:space="preserve">  ในกิจกรรมส่งเสริมคุณธรรม จริยธรรม </t>
  </si>
  <si>
    <t xml:space="preserve"> ศิลปวัฒนธรรม และทำกิจกรรมสร้างสรรค์เพิ่ม</t>
  </si>
  <si>
    <t xml:space="preserve"> สูงขึ้น</t>
  </si>
  <si>
    <t>4.3.4 ธำรงรักษาและส่งเสริมการสร้างคุณค่าให้</t>
  </si>
  <si>
    <t>ศิลปวัฒนธรรมไทย เป็นเครื่องกำหนด วิถีชีวิตความเป็นอยู่</t>
  </si>
  <si>
    <t>ของคนในสังคม และยึดโยงคนไทยให้เป็นเอกภาพ</t>
  </si>
  <si>
    <t xml:space="preserve">ที่ได้รับการเผยแพร่ นำไปใช้ประโยชน์ </t>
  </si>
  <si>
    <t>ถ่ายทอดองค์ความรู้ เทคโนโลยี นวัตกรรม</t>
  </si>
  <si>
    <t>หรือต่อยอดในเชิงพาณิชย์</t>
  </si>
  <si>
    <t xml:space="preserve">    (เรื่อง)</t>
  </si>
  <si>
    <t>บริการทางการศึกษา และการเรียนรู้</t>
  </si>
  <si>
    <t>อย่างต่อเนื่องตลอดชีวิต</t>
  </si>
  <si>
    <t>และการเรียนรู้ตลอดชีวิตที่มีมาตรฐาน คุณภาพ</t>
  </si>
  <si>
    <t>ตามมาตรฐานการศึกษาของชาติ (ร้อยละ)</t>
  </si>
  <si>
    <t>มีคุณภาพมาตรฐาน สามารถแข่งขันได้</t>
  </si>
  <si>
    <t>ในระดับสากล</t>
  </si>
  <si>
    <t>ศักยภาพการแข่งขันของประเทศ</t>
  </si>
  <si>
    <t>มีความตระหนัก ร่วมอนุรักษ์ และทำนุบำรุง</t>
  </si>
  <si>
    <t>ให้เกิดการทำนุบำรุงศิลปวัฒนธรรมไทย</t>
  </si>
  <si>
    <t>(ร้อยละ )</t>
  </si>
  <si>
    <t>นโยบายที่ 3 นโยบายสังคมและคุณภาพชีวิต</t>
  </si>
  <si>
    <t>1.จำนวนผู้สำเร็จการศึกษา</t>
  </si>
  <si>
    <t>2.จำนวนนักศึกษาที่เข้าใหม่</t>
  </si>
  <si>
    <t>3.จำนวนนักศึกษาที่คงอยู่</t>
  </si>
  <si>
    <t>ยุทธศาสตร์กระทรวง/มหาวิทยาลัยแม่โจ้</t>
  </si>
  <si>
    <t xml:space="preserve">ยุทธศาสตร์ฯแม่โจ้: </t>
  </si>
  <si>
    <t>คุณภาพตามความต้องการของประเทศ</t>
  </si>
  <si>
    <t>และขีดสมรรถนะของชุมชน</t>
  </si>
  <si>
    <t>คุณภาพกำลังคนรองรับการพัฒนา และเสริมสร้าง</t>
  </si>
  <si>
    <t>ของทรัพยากรธรรมชาติ</t>
  </si>
  <si>
    <t xml:space="preserve">1) ความเป็นเลิศด้านการวิจัยและนวัตกรรม </t>
  </si>
  <si>
    <t>2) การบริหารจัดการที่มีประสิทธิภาพ</t>
  </si>
  <si>
    <t>1) การบูรณาการองค์ความรู้ที่เพิ่มศักยภาพ</t>
  </si>
  <si>
    <t>1) การผลิตบัณฑิตที่มีมาตรฐานและ</t>
  </si>
  <si>
    <t>1) การดำรงศิลปวัฒนธรรมและรักษาระบบนิเวศน์</t>
  </si>
  <si>
    <t xml:space="preserve"> ตัวชี้วัดเชิงคุณภาพ</t>
  </si>
  <si>
    <t xml:space="preserve">ตัวชี้วัดเชิงเวลา </t>
  </si>
  <si>
    <t xml:space="preserve">ตัวชี้วัดเชิงต้นทุน : </t>
  </si>
  <si>
    <t>จบการศึกษาตามมาตรฐานหลักสูตร</t>
  </si>
  <si>
    <t>การศึกษาตามหลักสูตรภายในระยะเวลาที่กำหนด</t>
  </si>
  <si>
    <t xml:space="preserve"> 1. ร้อยละของผู้สำเร็จการศึกษา</t>
  </si>
  <si>
    <t>1.  ร้อยละของผู้สำเร็จการศึกษาที่จบ</t>
  </si>
  <si>
    <t>1. ค่าใช้จ่ายการผลิตบัณฑิตตามงบประมาณที่ได้รับการจัดสรร</t>
  </si>
  <si>
    <t>ตัวชี้วัดเชิงปริมาณ :</t>
  </si>
  <si>
    <t xml:space="preserve">ตัวชี้วัดเชิงคุณภาพ : </t>
  </si>
  <si>
    <t>1.จำนวนโครงการบริการวิชาการ</t>
  </si>
  <si>
    <t>2.จำนวนผู้รับบริการ</t>
  </si>
  <si>
    <t>1.ร้อยละความพึงพอใจของผู้รับบริการในกระบวนการให้บริการ</t>
  </si>
  <si>
    <t>2.ร้อยละของโครงการที่บรรลุผลตามวัตถุประสงค์ของโครงการ</t>
  </si>
  <si>
    <t>3.ร้อยละของโครงการที่แล้วเสร็จตามระยะเวลาที่กำหนด</t>
  </si>
  <si>
    <t xml:space="preserve">1.ค่าใช้จ่ายการบริการวิชาการตามงบประมาณที่ได้รับการจัดสรร </t>
  </si>
  <si>
    <t>2.ผู้เข้าร่วมโครงการ</t>
  </si>
  <si>
    <t>1.ร้อยละของโครงการที่บรรลุผลตามวัถตุประสงค์ของโครงการ</t>
  </si>
  <si>
    <t xml:space="preserve"> 1.ร้อยละของโครงการที่แล้วเสร็จตามระยะเวลาที่กำหนด</t>
  </si>
  <si>
    <t xml:space="preserve">ตัวชี้วัดเชิงต้นทุน </t>
  </si>
  <si>
    <t xml:space="preserve">ตัวชี้วัดเชิงปริมาณ </t>
  </si>
  <si>
    <t>1.จำนวนโครงการศิลปวัฒธรรม</t>
  </si>
  <si>
    <t>1. ค่าใช้จ่ายการวิจัยตามงบประมาณที่ได้รับการจัดสรร</t>
  </si>
  <si>
    <t>1. จำนวนโครงการวิจัย</t>
  </si>
  <si>
    <t>1. จำนวนผลงานวิจัยที่เป็นไปตามมาตรฐานที่กำหนด</t>
  </si>
  <si>
    <t>1. จำนวนโครงการวิจัยที่แล้วเสร็จภายในระยะเวลาที่กำหนด</t>
  </si>
  <si>
    <r>
      <t xml:space="preserve">เป้าหมายฯ : </t>
    </r>
    <r>
      <rPr>
        <sz val="14"/>
        <rFont val="TH Niramit AS"/>
        <family val="0"/>
      </rPr>
      <t>มีผลงานวิจัยและนวัตกรรม</t>
    </r>
  </si>
  <si>
    <r>
      <t xml:space="preserve">ยุทธศาสตร์ฯกระทรวง : </t>
    </r>
    <r>
      <rPr>
        <sz val="14"/>
        <rFont val="TH Niramit AS"/>
        <family val="0"/>
      </rPr>
      <t xml:space="preserve"> ส่งเสริมการวิจัยและพัฒนา</t>
    </r>
  </si>
  <si>
    <r>
      <t xml:space="preserve">กลยุทธ์/วิธีดำเนินการ : นโยบาย 8. </t>
    </r>
    <r>
      <rPr>
        <sz val="14"/>
        <rFont val="TH Niramit AS"/>
        <family val="0"/>
      </rPr>
      <t>เร่งรัด</t>
    </r>
  </si>
  <si>
    <r>
      <t xml:space="preserve">เป้าหมายฯ : </t>
    </r>
    <r>
      <rPr>
        <sz val="14"/>
        <rFont val="TH Niramit AS"/>
        <family val="0"/>
      </rPr>
      <t>ประชาชนได้รับการศึกษา</t>
    </r>
  </si>
  <si>
    <r>
      <t>ยุทธศาสตร์ฯกระทรวง :</t>
    </r>
    <r>
      <rPr>
        <sz val="14"/>
        <rFont val="TH Niramit AS"/>
        <family val="0"/>
      </rPr>
      <t xml:space="preserve"> ขยายโอกาสการเข้าถึง</t>
    </r>
  </si>
  <si>
    <r>
      <t>1) ผลผลิต :</t>
    </r>
    <r>
      <rPr>
        <sz val="14"/>
        <rFont val="TH Niramit AS"/>
        <family val="0"/>
      </rPr>
      <t xml:space="preserve"> ผลงานการให้บริการ</t>
    </r>
  </si>
  <si>
    <r>
      <t>กลยุทธ์/วิธีการ :</t>
    </r>
    <r>
      <rPr>
        <sz val="14"/>
        <rFont val="TH Niramit AS"/>
        <family val="0"/>
      </rPr>
      <t xml:space="preserve"> </t>
    </r>
  </si>
  <si>
    <r>
      <t xml:space="preserve">เป้าหมายฯ : </t>
    </r>
    <r>
      <rPr>
        <sz val="14"/>
        <color indexed="12"/>
        <rFont val="TH Niramit AS"/>
        <family val="0"/>
      </rPr>
      <t>กำลังคนระดับกลางและระดับสูง</t>
    </r>
  </si>
  <si>
    <r>
      <t xml:space="preserve">ยุทธศาสตร์ฯกระทรวง : </t>
    </r>
    <r>
      <rPr>
        <sz val="14"/>
        <rFont val="TH Niramit AS"/>
        <family val="0"/>
      </rPr>
      <t xml:space="preserve"> ผลิตและพัฒนา</t>
    </r>
  </si>
  <si>
    <r>
      <t xml:space="preserve">2) ผลผลิต : </t>
    </r>
    <r>
      <rPr>
        <sz val="14"/>
        <rFont val="TH Niramit AS"/>
        <family val="0"/>
      </rPr>
      <t>ผู้สำเร็จการศึกษาด้านวิทยาศาสตร์และเทคโนโลยี (ม./ส.)</t>
    </r>
  </si>
  <si>
    <r>
      <t xml:space="preserve">3) ผลผลิต : </t>
    </r>
    <r>
      <rPr>
        <sz val="14"/>
        <rFont val="TH Niramit AS"/>
        <family val="0"/>
      </rPr>
      <t>ผู้สำเร็จการศึกษาด้านสังคมศาสตร์ (ม./ส.)</t>
    </r>
  </si>
  <si>
    <r>
      <t>กลยุทธ์/วิธีดำเนินการ : นโยบาย 2.</t>
    </r>
    <r>
      <rPr>
        <sz val="14"/>
        <rFont val="TH Niramit AS"/>
        <family val="0"/>
      </rPr>
      <t xml:space="preserve"> เสริมสร้าง</t>
    </r>
  </si>
  <si>
    <r>
      <t>เป้าหมายฯ :</t>
    </r>
    <r>
      <rPr>
        <sz val="14"/>
        <rFont val="TH Niramit AS"/>
        <family val="0"/>
      </rPr>
      <t xml:space="preserve"> ประชาชนได้รับความรู้ ความเข้าใจ </t>
    </r>
  </si>
  <si>
    <r>
      <t>ยุทธศาสตร์ฯกระทรวง :</t>
    </r>
    <r>
      <rPr>
        <sz val="14"/>
        <rFont val="TH Niramit AS"/>
        <family val="0"/>
      </rPr>
      <t xml:space="preserve"> การปลุกจิตสำนึกและกระตุ้น</t>
    </r>
  </si>
  <si>
    <r>
      <t>1)  ผลผลิต :</t>
    </r>
    <r>
      <rPr>
        <sz val="14"/>
        <rFont val="TH Niramit AS"/>
        <family val="0"/>
      </rPr>
      <t xml:space="preserve"> ผลงานทำนุบำรุงศิลปวัฒนธรรม (ม./ส.)</t>
    </r>
  </si>
  <si>
    <r>
      <t>2) ผลผลิต :</t>
    </r>
    <r>
      <rPr>
        <sz val="14"/>
        <rFont val="TH Niramit AS"/>
        <family val="0"/>
      </rPr>
      <t xml:space="preserve"> ผลงานวิจัยเพื่อถ่ายทอดเทคโนโลยี (ม./ส.)</t>
    </r>
  </si>
  <si>
    <t>1.ค่าใช้จ่ายการทำนุบำรุงศิลปวัฒนธรรมตามงบประมาณ</t>
  </si>
  <si>
    <t>ที่ได้รับการจัดสรร</t>
  </si>
  <si>
    <t>1. จำนวนผลงานวิจัย พัฒนาและนวัตกรรมที่</t>
  </si>
  <si>
    <t xml:space="preserve"> 2. จำนวนผลงานวิจัย พัฒนาและนวัตกรรม</t>
  </si>
  <si>
    <t>1. ประชากรวัยเรียนได้รับการศึกษา 15 ปี</t>
  </si>
  <si>
    <t>2. ผลสัมฤทธิ์ทางการเรียนวิชาหลักระดับ</t>
  </si>
  <si>
    <t>3. สัดส่วนผู้เรียนอาชีวศึกษาต่อสายสามัญ</t>
  </si>
  <si>
    <t>4. สัดส่วนของผู้เรียนสายวิทยาศาสตร์และ</t>
  </si>
  <si>
    <t>5.มีระบบการรับรองสมรรถนะ</t>
  </si>
  <si>
    <t xml:space="preserve"> 6. ประชาชนเข้าถึงการศึกษานอกระบบและ</t>
  </si>
  <si>
    <t>1. จำนวนเด็ก เยาวชน และประชาชนที่</t>
  </si>
  <si>
    <t>1. จำนวนผลงานวิจัยที่สามารถนำไปประยุกต์ใช้</t>
  </si>
  <si>
    <t>1. ผลงานวิจัยทุกระดับถูกนำไปประยุกต์ใช้ในเชิง</t>
  </si>
  <si>
    <t>1. จำนวนปีการศึกษาเฉลี่ยของประชากรเพิ่มสูงขึ้น</t>
  </si>
  <si>
    <t>2. ผลสัมฤทธิ์ทางการเรียนสูงขึ้น</t>
  </si>
  <si>
    <t>1. จำนวนเด็ก เยาวชน และประชาชนที่มีส่วนร่วม</t>
  </si>
  <si>
    <t>2. จำนวนมรดกวัฒนธรรมและแหล่งเรียนรู้ได้รับ</t>
  </si>
  <si>
    <t>การอนุรักษ์และพัฒนาเพิ่มสูงขึ้น</t>
  </si>
  <si>
    <t>แผนงาน : อนุรักษ์ ส่งเสริมและพัฒนาศาสนา ศิลปะและวัฒนธรรม</t>
  </si>
  <si>
    <t>เป้าหมายการให้บริการ กระทรวง/</t>
  </si>
  <si>
    <t>ปีงบประมาณแหล่งเงิน</t>
  </si>
  <si>
    <t>งปม.</t>
  </si>
  <si>
    <t>นอก งปม.</t>
  </si>
  <si>
    <t>แผน (ผล)</t>
  </si>
  <si>
    <t>แผน</t>
  </si>
  <si>
    <t>แผนงาน/เป้าหมายเชิงยุทธศาสตร์และตัวชี้วัด กระทรวง</t>
  </si>
  <si>
    <t>ปีงบประมาณ 2554 (ผล)</t>
  </si>
  <si>
    <t>ปีงบประมาณ 2555 (แผน)</t>
  </si>
  <si>
    <t>ปีงบประมาณ 2556 (แผน)</t>
  </si>
  <si>
    <t>ปีงบประมาณ 2557 (แผน)</t>
  </si>
  <si>
    <t>ปีงบประมาณ 2558 (แผน)</t>
  </si>
  <si>
    <t>ปีงบประมาณ 2559 (แผน)</t>
  </si>
  <si>
    <t>นโยบายและทิศทางการพัฒนามหาวิทยาลัยแม่โจ้ (ปี 2554-2557)</t>
  </si>
  <si>
    <r>
      <t>1)</t>
    </r>
    <r>
      <rPr>
        <sz val="7"/>
        <rFont val="TH Niramit AS"/>
        <family val="0"/>
      </rPr>
      <t xml:space="preserve">            </t>
    </r>
  </si>
  <si>
    <t>ด้านวิชาการ</t>
  </si>
  <si>
    <r>
      <t>2)</t>
    </r>
    <r>
      <rPr>
        <sz val="7"/>
        <rFont val="TH Niramit AS"/>
        <family val="0"/>
      </rPr>
      <t>           </t>
    </r>
  </si>
  <si>
    <r>
      <t>3)</t>
    </r>
    <r>
      <rPr>
        <sz val="7"/>
        <rFont val="TH Niramit AS"/>
        <family val="0"/>
      </rPr>
      <t xml:space="preserve">            </t>
    </r>
  </si>
  <si>
    <t>ด้านการพัฒนาบุคลากร</t>
  </si>
  <si>
    <r>
      <t>4)</t>
    </r>
    <r>
      <rPr>
        <sz val="7"/>
        <rFont val="TH Niramit AS"/>
        <family val="0"/>
      </rPr>
      <t xml:space="preserve">            </t>
    </r>
  </si>
  <si>
    <t>ด้านการต่างประเทศ</t>
  </si>
  <si>
    <r>
      <t>5)</t>
    </r>
    <r>
      <rPr>
        <sz val="7"/>
        <rFont val="TH Niramit AS"/>
        <family val="0"/>
      </rPr>
      <t>           </t>
    </r>
  </si>
  <si>
    <r>
      <t>6)</t>
    </r>
    <r>
      <rPr>
        <sz val="7"/>
        <rFont val="TH Niramit AS"/>
        <family val="0"/>
      </rPr>
      <t xml:space="preserve">            </t>
    </r>
  </si>
  <si>
    <t>ด้านทรัพย์สินและการคลัง</t>
  </si>
  <si>
    <r>
      <t>7)</t>
    </r>
    <r>
      <rPr>
        <sz val="7"/>
        <rFont val="TH Niramit AS"/>
        <family val="0"/>
      </rPr>
      <t xml:space="preserve">            </t>
    </r>
  </si>
  <si>
    <t>ด้านเทคโนโลยีสารสนเทศและฐานข้อมูล</t>
  </si>
  <si>
    <r>
      <t>8)</t>
    </r>
    <r>
      <rPr>
        <sz val="7"/>
        <rFont val="TH Niramit AS"/>
        <family val="0"/>
      </rPr>
      <t xml:space="preserve">            </t>
    </r>
  </si>
  <si>
    <t>ด้านการสนองงานโครงการในพระราชดำริ</t>
  </si>
  <si>
    <r>
      <t>9)</t>
    </r>
    <r>
      <rPr>
        <sz val="7"/>
        <rFont val="TH Niramit AS"/>
        <family val="0"/>
      </rPr>
      <t xml:space="preserve">            </t>
    </r>
  </si>
  <si>
    <t>ด้านชุมชนและสิ่งแวดล้อม</t>
  </si>
  <si>
    <t>ด้านการวิจัยและนวัตกรรม</t>
  </si>
  <si>
    <t>ด้านนักศึกษาและศิษย์เก่าสัมพันธ์</t>
  </si>
  <si>
    <t>หักสมทบ</t>
  </si>
  <si>
    <t xml:space="preserve"> -  10% สมทบค่าสาธารณูปโภค</t>
  </si>
  <si>
    <t xml:space="preserve"> - 5% งบกลางมหาวิทยาลัย</t>
  </si>
  <si>
    <t xml:space="preserve"> - 1.5% หน่วยงานต้นสังกัด</t>
  </si>
  <si>
    <t xml:space="preserve"> - 2% กองทุนวิจัยฯ</t>
  </si>
  <si>
    <t>คงเหลือ</t>
  </si>
  <si>
    <t>รายรับปี 2553</t>
  </si>
  <si>
    <t>รายรับปี 2554</t>
  </si>
  <si>
    <t xml:space="preserve"> - หัก 3%  เฉพาะค่าหน่วยกิตระดับบัณฑิต เข้าสำนักบริหารและพัฒนาวิชาการ</t>
  </si>
  <si>
    <t xml:space="preserve">1.1.1 ค่าบำรุงมหาวิทยาลัย  </t>
  </si>
  <si>
    <t>1.1.2 ค่าบำรุงกิจกรรมนักศึกษา</t>
  </si>
  <si>
    <t>1.1.3 ค่าบำรุงห้องสมุด</t>
  </si>
  <si>
    <t>1.1.4 ค่าธรรมเนียมสารสนเทศ</t>
  </si>
  <si>
    <t>1.1.5  ค่าลงทะเบียน ปริญญาตรี</t>
  </si>
  <si>
    <t>1.1.6  ค่าลงทะเบียนระดับบัณฑิตศึกษา</t>
  </si>
  <si>
    <t>1.1.7  อื่นๆ  เช่น ค่าบำรุงหอพัก .......................</t>
  </si>
  <si>
    <t xml:space="preserve"> - 5% เข้ากองทุนสะสมมหาวิทยาลัย</t>
  </si>
  <si>
    <t xml:space="preserve"> - 10% เข้าสำนักงานอธิการบดี</t>
  </si>
  <si>
    <t xml:space="preserve"> - 5% เข้างบกลางมหาวิทยาลัย</t>
  </si>
  <si>
    <t xml:space="preserve"> - 1% สมทบกองทุนวิจัยและพัฒนาฯ</t>
  </si>
  <si>
    <t>ปี 2559</t>
  </si>
  <si>
    <t xml:space="preserve"> - 10 % สมทบค่าสาธารณูปโภค</t>
  </si>
  <si>
    <t>2.2 เงินอุดหนุนบริการวิชาการจากแหล่งทุนภายนอก</t>
  </si>
  <si>
    <t>1.1 ค่าธรรมเนียมการศึกษา (ยกเว้นข้อ 1.3-1.6)</t>
  </si>
  <si>
    <t>จัดสรรให้</t>
  </si>
  <si>
    <t xml:space="preserve"> -  25 % สำนักงานอธิการบดี </t>
  </si>
  <si>
    <t xml:space="preserve"> - 10 % คณะวิทยาศาสตร์</t>
  </si>
  <si>
    <t xml:space="preserve">  - 5 % คณะศิลปศาสตร์</t>
  </si>
  <si>
    <t xml:space="preserve"> - 60 % หน่วยงานต้นสังกัด</t>
  </si>
  <si>
    <t>1.2 ค่าธรรมเนียมนักศึกษาทดลองเรียน</t>
  </si>
  <si>
    <t>1.3 ค่าบำรุงพิเศษ</t>
  </si>
  <si>
    <t>คงเหลือ ข้อ 1.3</t>
  </si>
  <si>
    <t>1.4 ค่าธรรมเนียมการศึกษา_ร้อยละ 50 ของ ค่าบำรุงสุขภาพ</t>
  </si>
  <si>
    <t>1.5 ค่าธรรมเนียมการศึกษา_ค่าประกันอุบัติเหตุ</t>
  </si>
  <si>
    <t xml:space="preserve"> - 9% เข้างบกลางมหาวิทยาลัยเพื่อสมทบรายจ่ายผูกพัน</t>
  </si>
  <si>
    <t xml:space="preserve">เงินจากการฝึกอบรม การประชุมสัมมนา </t>
  </si>
  <si>
    <t>กำไรสุทธิ</t>
  </si>
  <si>
    <t xml:space="preserve"> - 50% งบกลางมหาวิทยาลัย</t>
  </si>
  <si>
    <t>รายจ่าย (รวมค่าสาธารณูปโภค)</t>
  </si>
  <si>
    <t>เงินบริจาค เงินอุดหนุน หรือทรัพย์สินซึ่งมีผู้บริจาค</t>
  </si>
  <si>
    <t>สรุป</t>
  </si>
  <si>
    <t>รวมรายรับ ข้อ 1-6</t>
  </si>
  <si>
    <t>รวมหักสมทบ</t>
  </si>
  <si>
    <t xml:space="preserve"> - เข้างบกลางมหาวิทยาลัย</t>
  </si>
  <si>
    <t xml:space="preserve"> - เข้าสำนักงานอธิการบดี</t>
  </si>
  <si>
    <t xml:space="preserve"> - เข้ากองทุนสะสมมหาวิทยาลัย</t>
  </si>
  <si>
    <t xml:space="preserve"> - เข้างบกลางมหาวิทยาลัยเพื่อสมทบรายจ่ายผูกพัน</t>
  </si>
  <si>
    <t xml:space="preserve"> - สมทบกองทุนวิจัยและพัฒนาฯ</t>
  </si>
  <si>
    <t xml:space="preserve"> - สมทบค่าสาธารณูปโภค</t>
  </si>
  <si>
    <t>คงเหลือรายรับเพื่อตั้งจ่าย</t>
  </si>
  <si>
    <t>รวมขอตั้ง</t>
  </si>
  <si>
    <t>2.1  แหล่งเงินภายใน เช่น ค่าเช่า....</t>
  </si>
  <si>
    <t xml:space="preserve"> - 1.5 สำนักวิจัยฯ </t>
  </si>
  <si>
    <t xml:space="preserve"> - 90% ผู้รับผิดชอบโครงการ</t>
  </si>
  <si>
    <t xml:space="preserve">คงเหลือ ข้อ 1 เพื่อตั้งจ่าย </t>
  </si>
  <si>
    <t xml:space="preserve">คงเหลือ ข้อ 1.2 เพื่อตั้งจ่าย </t>
  </si>
  <si>
    <t xml:space="preserve">คงเหลือ ข้อ 2.2 เพื่อตั้งจ่าย </t>
  </si>
  <si>
    <t xml:space="preserve">คงเหลือข้อ 2  เพื่อตั้งจ่าย </t>
  </si>
  <si>
    <t xml:space="preserve">คงหลือข้อ 3  เพื่อตั้งจ่าย </t>
  </si>
  <si>
    <t xml:space="preserve">คงเหลือ ข้อ 4  เพื่อตั้งจ่าย </t>
  </si>
  <si>
    <t xml:space="preserve">คงเหลือ ข้อ 6  เพื่อตั้งจ่าย </t>
  </si>
  <si>
    <t xml:space="preserve">คงหลือข้อ 2.1 เพื่อตั้งจ่าย </t>
  </si>
  <si>
    <t xml:space="preserve">คงเหลือข้อ 1.1 เพื่อตั้งจ่าย </t>
  </si>
  <si>
    <t>1 ตค 53- 30 กย 54</t>
  </si>
  <si>
    <t>(ณ เดือน....)</t>
  </si>
  <si>
    <t>1 ตค 52- 30 กย 53</t>
  </si>
  <si>
    <t>MTEF</t>
  </si>
  <si>
    <t>ประจำปีงบประมาณ  2555</t>
  </si>
  <si>
    <t>เป้าประสงค์มหาวิทยาลัย</t>
  </si>
  <si>
    <t>ที่เกี่ยวข้องกับมหาวิทยาลัย</t>
  </si>
  <si>
    <t xml:space="preserve">ตัวชี้วัด (เฉพาะที่เกี่ยวกับ ม.แม่โจ้) :  </t>
  </si>
  <si>
    <t>1.1 หลักสูตรที่มีคุณภาพได้มาตรฐาน และตรงตามความต้องการของประเทศ</t>
  </si>
  <si>
    <t xml:space="preserve">1.2 การผลิตบัณฑิตเพื่อรองรับการพัฒนาสู่มหาวิทยาลัยเฉพาะทางที่เน้นการผลิตระดับบัณฑิตศึกษาและวิจัย (ค1) และระดับนานาชาติ </t>
  </si>
  <si>
    <t>1.3  มีหลักสูตรที่สนองแนวคิดตามปรัชญาและพระราชดำริของพระบาทสมเด็จพระเจ้าอยู่หัวฯ</t>
  </si>
  <si>
    <t>1.4  คุณภาพของคณาจารย์เป็นที่ยอมรับในระดับชาติและนานาชาติ</t>
  </si>
  <si>
    <t>1.5 บัณฑิตมีคุณลักษณะของบัณฑิตที่พึงประสงค์ (3ก./KSA: Knowledge Skill  Attitude เป็นคนดีและเป็นคนเก่ง)</t>
  </si>
  <si>
    <t>1.6  มหาวิทยาลัยมีภาพลักษณ์ที่ดีในการเป็นแหล่งวิชาการทางการเกษตร</t>
  </si>
  <si>
    <t>1.7 ปัจจัยสนับสนุนเอื้อต่อการจัดการเรียนการสอน</t>
  </si>
  <si>
    <t>2.1  ผลงานวิจัยและนวัตกรรมของมหาวิทยาลัยโดยเฉพาะด้านการเกษตรสามารถเพิ่มขีดความสามารถในการแข่งขันของประเทศและเป็นที่ยอมรับในระดับนานาชาติ</t>
  </si>
  <si>
    <t xml:space="preserve">2.2 การผลิตผลงานวิจัยและนวัตกรรมเพื่อรองรับการพัฒนาสู่มหาวิทยาลัยเฉพาะทางที่เน้นการผลิตระดับบัณฑิตศึกษาและวิจัย (ค1)  </t>
  </si>
  <si>
    <t>2.3  มหาวิทยาลัยเป็นศูนย์กลางการเรียนรู้และเสริมสร้างขีดสมรรถนะของทรัพยากรบุคคลด้านการเกษตรเชิงบูรณาการ</t>
  </si>
  <si>
    <t>2.4 ระบบและกลไกสนับสนุนงานวิจัยที่มีประสิทธิภาพ</t>
  </si>
  <si>
    <t>3.1 มหาวิทยาลัยเป็นแหล่งเรียนรู้ตลอดชีวิตของคนทุกระดับ</t>
  </si>
  <si>
    <t>3.2 ผลงานการให้บริการวิชาการที่สอดคล้องกับความต้องการของภูมิภาคและประเทศ</t>
  </si>
  <si>
    <t>3.3 ผลการเรียนรู้และเสริมสร้างความเข้มแข็งของชุมชนภายนอก</t>
  </si>
  <si>
    <t xml:space="preserve">3.4 ร้อยละความพึงพอใจของผู้รับบริการ/หน่วยงาน/องค์กรที่รับบริการวิชาการและวิชาชีพต่อประโยชน์จากการบริการ </t>
  </si>
  <si>
    <t>3.3 มหาวิทยาลัยสนองโครงการพระราชดำริ</t>
  </si>
  <si>
    <t xml:space="preserve">3.5 ระดับความสำเร็จในการดำเนินงานโครงการตามพระราชดำริ </t>
  </si>
  <si>
    <t>4.1 ผลงานด้านศิลปวัฒนธรรม ศาสนา และภูมิปัญญาท้องถิ่น</t>
  </si>
  <si>
    <t>4.2  เป็นมหาวิทยาลัยที่ให้ความสำคัญต่อสิ่งแวดล้อม และระบบนิเวศ 
(Eco  University)</t>
  </si>
  <si>
    <t xml:space="preserve">5.1 บุคลากรมีสมรรถนะตรงกับความต้องการของมหาวิทยาลัย และสามารถปรับตัวรองรับการเปลี่ยนแปลง </t>
  </si>
  <si>
    <t>5.2 ระบบสารสนเทศที่มีคุณภาพเพื่อใช้ในการตัดสินใจ</t>
  </si>
  <si>
    <t>5.3  แสวงหารายได้ให้เพียงพอต่อการบริหารจัดการอย่างมีประสิทธิภาพ</t>
  </si>
  <si>
    <t>5.4 ระบบบริหารจัดการเอื้อต่อการเปลี่ยนแปลง โดยยึดหลักธรรมาภิบาล</t>
  </si>
  <si>
    <t xml:space="preserve"> - จำนวนผลงานวิจัยที่มีการเผยแพร่ (เรื่อง)</t>
  </si>
  <si>
    <t>5) พัฒนาระบบการบริหารจัดการที่มีประสิทธิภาพโดย</t>
  </si>
  <si>
    <t>ยึดหลักธรรมาภิบาล</t>
  </si>
  <si>
    <t>3) การบูรณาการองค์ความรู้ที่เพิ่มศักยภาพ</t>
  </si>
  <si>
    <t xml:space="preserve">2) ความเป็นเลิศด้านการวิจัยและนวัตกรรม </t>
  </si>
  <si>
    <t>4) การดำรงศิลปวัฒนธรรมและรักษาระบบนิเวศน์</t>
  </si>
  <si>
    <t>ตัวชี้วัดที่เกี่ยวข้องกับมหาวิทยาลัย (ตามแบบสงป.)</t>
  </si>
  <si>
    <t>เป้าประสงค์ยุทธศาสตร์ ที่ 1</t>
  </si>
  <si>
    <t>เป้าประสงค์ยุทธศาสตร์ ที่ 5</t>
  </si>
  <si>
    <t>เป้าประสงค์ยุทธศาสตร์ ที่ 2</t>
  </si>
  <si>
    <t>เป้าประสงค์ยุทธศาสตร์ ที่ 3</t>
  </si>
  <si>
    <t>เป้าประสงค์ยุทธศาสตร์ ที่ 4</t>
  </si>
  <si>
    <t>2.3  มหาวิทยาลัยเป็นศูนย์กลางการเรียนรู้และเสริมสร้างขีดสมรรถนะ</t>
  </si>
  <si>
    <t>ของทรัพยากรบุคคลด้านการเกษตรเชิงบูรณาการ</t>
  </si>
  <si>
    <t>2.2 การผลิตผลงานวิจัยและนวัตกรรมเพื่อรองรับการพัฒนาสู่มหาวิทยาลัย</t>
  </si>
  <si>
    <t xml:space="preserve">เฉพาะทางที่เน้นการผลิตระดับบัณฑิตศึกษาและวิจัย (ค1)  </t>
  </si>
  <si>
    <t>5) พัฒนาระบบการบริหารจัดการที่มีประสิทธิภาพ</t>
  </si>
  <si>
    <t>โดยยึดหลักธรรมาภิบาล</t>
  </si>
  <si>
    <t xml:space="preserve">5.1 บุคลากรมีสมรรถนะตรงกับความต้องการของมหาวิทยาลัย </t>
  </si>
  <si>
    <t xml:space="preserve">และสามารถปรับตัวรองรับการเปลี่ยนแปลง </t>
  </si>
  <si>
    <t>3.2 ผลงานการให้บริการวิชาการที่สอดคล้องกับความต้องการ</t>
  </si>
  <si>
    <t>ของภูมิภาคและประเทศ</t>
  </si>
  <si>
    <t>1.2 การผลิตบัณฑิตเพื่อรองรับการพัฒนาสู่มหาวิทยาลัยเฉพาะทาง</t>
  </si>
  <si>
    <t xml:space="preserve">ที่เน้นการผลิตระดับบัณฑิตศึกษาและวิจัย (ค1) และระดับนานาชาติ </t>
  </si>
  <si>
    <t>1.3  มีหลักสูตรที่สนองแนวคิดตามปรัชญาและพระราชดำริ</t>
  </si>
  <si>
    <t>ของพระบาทสมเด็จพระเจ้าอยู่หัวฯ</t>
  </si>
  <si>
    <t xml:space="preserve">1.5 บัณฑิตมีคุณลักษณะของบัณฑิตที่พึงประสงค์ </t>
  </si>
  <si>
    <t>(3ก./KSA: Knowledge Skill  Attitude เป็นคนดีและเป็นคนเก่ง)</t>
  </si>
  <si>
    <t xml:space="preserve">4.2  เป็นมหาวิทยาลัยที่ให้ความสำคัญต่อสิ่งแวดล้อม </t>
  </si>
  <si>
    <t>และระบบนิเวศ (Eco  University)</t>
  </si>
  <si>
    <t xml:space="preserve"> ศิลปวัฒนธรรม และทำกิจกรรมสร้างสรรค์เพิ่มสูงขึ้น</t>
  </si>
  <si>
    <t>หรือเผยแพร่ในระดับชาติหรือนานาชาติต่ออาจารย์ประจำ</t>
  </si>
  <si>
    <t xml:space="preserve">2.2.1 ร้อยละของงานวิจัยหรืองานสร้างสรรค์ที่ได้รับการตีพิมพ์ </t>
  </si>
  <si>
    <t xml:space="preserve">2.2.2 ร้อยละบทความวิจัยที่ได้รับการอ้างอิง(Citation)ใน Refereed journal </t>
  </si>
  <si>
    <t>2.4.1 มีระบบและกลไกการพัฒนางานวิจัยและงานสร้างสรรค์</t>
  </si>
  <si>
    <t xml:space="preserve">5.1.1 ระดับความสำเร็จของแผนพัฒนาบุคลากรของมหาวิทยาลัยแม่โจ้ </t>
  </si>
  <si>
    <t xml:space="preserve">5.2.1 ระดับความสำเร็จของการพัฒนาระบบฐานข้อมูล  (MIS สู่ DSS) </t>
  </si>
  <si>
    <t xml:space="preserve">5.3.3 ร้อยละของจำนวนเงินกองทุนพัฒนามหาวิทยาลัยแม่โจ้ที่เพิ่มขึ้น </t>
  </si>
  <si>
    <t xml:space="preserve">5.4.1 ระดับความสำเร็จในการปฏิบัติตามบทบาทหน้าที่ของสภาสถาบัน </t>
  </si>
  <si>
    <t xml:space="preserve">5.4.2 ระดับความสำเร็จในการปฏิบัติตามบทบาทหน้าที่ของผู้บริหารสถาบัน </t>
  </si>
  <si>
    <t>5.4.3 ระดับความสำเร็จในการสร้างเครือข่ายกับชุมชนและส่งเสริม</t>
  </si>
  <si>
    <t>ความรับผิดชอบองค์กรต่อสังคม  (Corporate  Social  Responsibility : CSR)</t>
  </si>
  <si>
    <t xml:space="preserve">5.4.4 ผลการประกันคุณภาพการศึกษาภายในของมหาวิทยาลัย </t>
  </si>
  <si>
    <t>5.4.5 ประสิทธิผลและผลลัพธ์ของการประกันคุณภาพภายใน</t>
  </si>
  <si>
    <t xml:space="preserve">5.4.6 ผลการปฏิบัติราชการของมหาวิทยาลัย </t>
  </si>
  <si>
    <t xml:space="preserve">5.4.7 ระดับความสำเร็จในการนำผลประเมินไปใช้พัฒนาคุณภาพสถาบัน    
</t>
  </si>
  <si>
    <t>ค่าเป้าหมาย</t>
  </si>
  <si>
    <t>(ล้านบาท : ทศนิยม 4 ตำแหน่ง)</t>
  </si>
  <si>
    <t>2.1  ผลงานวิจัยและนวัตกรรมของมหาวิทยาลัยโดยเฉพาะ</t>
  </si>
  <si>
    <t>ด้านการเกษตรสามารถเพิ่มขีดความสามารถในการแข่งขันของประเทศ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</si>
</sst>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_ ;\-#,##0\ 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_-* #,##0.000_-;\-* #,##0.000_-;_-* &quot;-&quot;??_-;_-@_-"/>
    <numFmt numFmtId="206" formatCode="_-* #,##0.0000_-;\-* #,##0.0000_-;_-* &quot;-&quot;??_-;_-@_-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[&lt;=999999][$-D000000]###\-###;[$-D000000]\(0##\)\ ###\-###"/>
    <numFmt numFmtId="213" formatCode="\t&quot;฿&quot;#,##0_);\(\t&quot;฿&quot;#,##0\)"/>
    <numFmt numFmtId="214" formatCode="\t&quot;฿&quot;#,##0_);[Red]\(\t&quot;฿&quot;#,##0\)"/>
    <numFmt numFmtId="215" formatCode="\t&quot;฿&quot;#,##0.00_);\(\t&quot;฿&quot;#,##0.00\)"/>
    <numFmt numFmtId="216" formatCode="\t&quot;฿&quot;#,##0.00_);[Red]\(\t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General_)"/>
    <numFmt numFmtId="220" formatCode="_(* #,##0_);_(* \(#,##0\);_(* &quot;-&quot;??_);_(@_)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[$€-2]\ #,##0.00_);[Red]\([$€-2]\ #,##0.00\)"/>
    <numFmt numFmtId="225" formatCode="#,##0._);\(#,##0\)"/>
    <numFmt numFmtId="226" formatCode="0.0"/>
    <numFmt numFmtId="227" formatCode="_-* #,##0.0_-;\-* #,##0.0_-;_-* &quot;-&quot;?_-;_-@_-"/>
    <numFmt numFmtId="228" formatCode="#,##0.0_);\(#,##0.0\)"/>
    <numFmt numFmtId="229" formatCode="0;[Red]0"/>
    <numFmt numFmtId="230" formatCode="#,##0;[Red]#,##0"/>
    <numFmt numFmtId="231" formatCode="#,##0.000"/>
    <numFmt numFmtId="232" formatCode="_(* #,##0.0_);_(* \(#,##0.0\);_(* &quot;-&quot;??_);_(@_)"/>
    <numFmt numFmtId="233" formatCode="_(* #,##0.000_);_(* \(#,##0.000\);_(* &quot;-&quot;??_);_(@_)"/>
    <numFmt numFmtId="234" formatCode="_(* #,##0.0000_);_(* \(#,##0.0000\);_(* &quot;-&quot;??_);_(@_)"/>
    <numFmt numFmtId="235" formatCode="0.0%"/>
    <numFmt numFmtId="236" formatCode="\t&quot;$&quot;#,##0_);\(\t&quot;$&quot;#,##0\)"/>
    <numFmt numFmtId="237" formatCode="\t&quot;$&quot;#,##0_);[Red]\(\t&quot;$&quot;#,##0\)"/>
    <numFmt numFmtId="238" formatCode="\t&quot;$&quot;#,##0.00_);\(\t&quot;$&quot;#,##0.00\)"/>
    <numFmt numFmtId="239" formatCode="\t&quot;$&quot;#,##0.00_);[Red]\(\t&quot;$&quot;#,##0.00\)"/>
    <numFmt numFmtId="240" formatCode="_-* #,##0.00000_-;\-* #,##0.00000_-;_-* &quot;-&quot;??_-;_-@_-"/>
    <numFmt numFmtId="241" formatCode="_-* #,##0.000000_-;\-* #,##0.000000_-;_-* &quot;-&quot;??_-;_-@_-"/>
    <numFmt numFmtId="242" formatCode="_-* #,##0.0000_-;\-* #,##0.0000_-;_-* &quot;-&quot;????_-;_-@_-"/>
    <numFmt numFmtId="243" formatCode="#,##0.00_);\(#,##0.00\)"/>
    <numFmt numFmtId="244" formatCode="#,##0.0"/>
    <numFmt numFmtId="245" formatCode="#,##0_);\(#,##0\)"/>
    <numFmt numFmtId="246" formatCode="#,##0.00_ ;\-#,##0.00\ "/>
    <numFmt numFmtId="247" formatCode="#,##0.0_ ;\-#,##0.0\ "/>
    <numFmt numFmtId="248" formatCode="#,##0.0000"/>
    <numFmt numFmtId="249" formatCode="#,##0.00000"/>
  </numFmts>
  <fonts count="109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Cordia New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i/>
      <u val="single"/>
      <sz val="14"/>
      <name val="Angsana New"/>
      <family val="1"/>
    </font>
    <font>
      <b/>
      <u val="single"/>
      <sz val="14"/>
      <name val="Angsana New"/>
      <family val="1"/>
    </font>
    <font>
      <b/>
      <sz val="16"/>
      <name val="Angsana New"/>
      <family val="1"/>
    </font>
    <font>
      <b/>
      <sz val="16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u val="single"/>
      <sz val="16"/>
      <name val="AngsanaUPC"/>
      <family val="1"/>
    </font>
    <font>
      <sz val="8"/>
      <name val="CordiaUPC"/>
      <family val="2"/>
    </font>
    <font>
      <sz val="8"/>
      <name val="Cordia New"/>
      <family val="2"/>
    </font>
    <font>
      <sz val="16"/>
      <name val="Angsana New"/>
      <family val="1"/>
    </font>
    <font>
      <b/>
      <u val="single"/>
      <sz val="16"/>
      <name val="Angsana New"/>
      <family val="1"/>
    </font>
    <font>
      <b/>
      <u val="singleAccounting"/>
      <sz val="16"/>
      <name val="Angsana New"/>
      <family val="1"/>
    </font>
    <font>
      <sz val="12"/>
      <name val="Times New Roman"/>
      <family val="1"/>
    </font>
    <font>
      <sz val="14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name val="Angsana New"/>
      <family val="1"/>
    </font>
    <font>
      <b/>
      <sz val="18"/>
      <color indexed="10"/>
      <name val="Angsana New"/>
      <family val="1"/>
    </font>
    <font>
      <sz val="18"/>
      <color indexed="10"/>
      <name val="Angsana New"/>
      <family val="1"/>
    </font>
    <font>
      <sz val="18"/>
      <name val="Angsana New"/>
      <family val="1"/>
    </font>
    <font>
      <i/>
      <sz val="16"/>
      <name val="Angsana New"/>
      <family val="1"/>
    </font>
    <font>
      <i/>
      <u val="single"/>
      <sz val="16"/>
      <name val="Angsana New"/>
      <family val="1"/>
    </font>
    <font>
      <b/>
      <i/>
      <sz val="16"/>
      <name val="Angsana New"/>
      <family val="1"/>
    </font>
    <font>
      <b/>
      <i/>
      <sz val="14"/>
      <name val="Angsana New"/>
      <family val="1"/>
    </font>
    <font>
      <sz val="12"/>
      <name val="Angsana New"/>
      <family val="1"/>
    </font>
    <font>
      <u val="single"/>
      <sz val="16"/>
      <name val="Angsana New"/>
      <family val="1"/>
    </font>
    <font>
      <b/>
      <sz val="20"/>
      <color indexed="48"/>
      <name val="Angsana New"/>
      <family val="1"/>
    </font>
    <font>
      <b/>
      <u val="single"/>
      <sz val="14"/>
      <color indexed="12"/>
      <name val="Cordia New"/>
      <family val="2"/>
    </font>
    <font>
      <b/>
      <sz val="16"/>
      <color indexed="56"/>
      <name val="Angsana New"/>
      <family val="1"/>
    </font>
    <font>
      <b/>
      <sz val="36"/>
      <name val="CordiaUPC"/>
      <family val="2"/>
    </font>
    <font>
      <b/>
      <u val="single"/>
      <sz val="16"/>
      <color indexed="10"/>
      <name val="Angsana New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28"/>
      <name val="CordiaUPC"/>
      <family val="2"/>
    </font>
    <font>
      <b/>
      <sz val="18"/>
      <name val="TH Niramit AS"/>
      <family val="0"/>
    </font>
    <font>
      <b/>
      <sz val="16"/>
      <name val="TH Niramit AS"/>
      <family val="0"/>
    </font>
    <font>
      <sz val="11"/>
      <name val="TH Niramit AS"/>
      <family val="0"/>
    </font>
    <font>
      <i/>
      <sz val="18"/>
      <name val="TH Niramit AS"/>
      <family val="0"/>
    </font>
    <font>
      <sz val="16"/>
      <name val="TH Niramit AS"/>
      <family val="0"/>
    </font>
    <font>
      <sz val="16"/>
      <color indexed="10"/>
      <name val="TH Niramit AS"/>
      <family val="0"/>
    </font>
    <font>
      <sz val="7"/>
      <name val="TH Niramit AS"/>
      <family val="0"/>
    </font>
    <font>
      <sz val="14"/>
      <name val="TH Niramit AS"/>
      <family val="0"/>
    </font>
    <font>
      <b/>
      <sz val="14"/>
      <name val="TH Niramit AS"/>
      <family val="0"/>
    </font>
    <font>
      <b/>
      <sz val="14"/>
      <color indexed="10"/>
      <name val="TH Niramit AS"/>
      <family val="0"/>
    </font>
    <font>
      <sz val="14"/>
      <color indexed="10"/>
      <name val="TH Niramit AS"/>
      <family val="0"/>
    </font>
    <font>
      <b/>
      <sz val="14"/>
      <color indexed="12"/>
      <name val="TH Niramit AS"/>
      <family val="0"/>
    </font>
    <font>
      <sz val="14"/>
      <color indexed="12"/>
      <name val="TH Niramit AS"/>
      <family val="0"/>
    </font>
    <font>
      <i/>
      <sz val="14"/>
      <name val="TH Niramit AS"/>
      <family val="0"/>
    </font>
    <font>
      <i/>
      <sz val="16"/>
      <name val="TH Niramit AS"/>
      <family val="0"/>
    </font>
    <font>
      <i/>
      <u val="single"/>
      <sz val="16"/>
      <name val="TH Niramit AS"/>
      <family val="0"/>
    </font>
    <font>
      <b/>
      <i/>
      <sz val="14"/>
      <name val="TH Niramit AS"/>
      <family val="0"/>
    </font>
    <font>
      <u val="single"/>
      <sz val="16"/>
      <name val="TH Niramit AS"/>
      <family val="0"/>
    </font>
    <font>
      <b/>
      <i/>
      <sz val="16"/>
      <name val="TH Niramit AS"/>
      <family val="0"/>
    </font>
    <font>
      <sz val="18"/>
      <name val="TH Niramit AS"/>
      <family val="0"/>
    </font>
    <font>
      <i/>
      <sz val="12"/>
      <name val="TH Niramit AS"/>
      <family val="0"/>
    </font>
    <font>
      <b/>
      <u val="single"/>
      <sz val="16"/>
      <name val="TH Niramit AS"/>
      <family val="0"/>
    </font>
    <font>
      <b/>
      <i/>
      <sz val="20"/>
      <name val="TH Niramit AS"/>
      <family val="0"/>
    </font>
    <font>
      <b/>
      <sz val="12"/>
      <name val="TH Niramit AS"/>
      <family val="0"/>
    </font>
    <font>
      <sz val="12"/>
      <name val="TH Niramit AS"/>
      <family val="0"/>
    </font>
    <font>
      <sz val="12"/>
      <color indexed="10"/>
      <name val="TH Niramit AS"/>
      <family val="0"/>
    </font>
    <font>
      <b/>
      <sz val="12"/>
      <color indexed="12"/>
      <name val="TH Niramit AS"/>
      <family val="0"/>
    </font>
    <font>
      <sz val="12"/>
      <color indexed="12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i/>
      <sz val="18"/>
      <color indexed="10"/>
      <name val="Angsana New"/>
      <family val="1"/>
    </font>
    <font>
      <sz val="14"/>
      <color indexed="8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i/>
      <sz val="16"/>
      <color indexed="10"/>
      <name val="TH Niramit AS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7" borderId="0" applyNumberFormat="0" applyBorder="0" applyAlignment="0" applyProtection="0"/>
    <xf numFmtId="0" fontId="87" fillId="6" borderId="0" applyNumberFormat="0" applyBorder="0" applyAlignment="0" applyProtection="0"/>
    <xf numFmtId="0" fontId="87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2" borderId="0" applyNumberFormat="0" applyBorder="0" applyAlignment="0" applyProtection="0"/>
    <xf numFmtId="0" fontId="87" fillId="6" borderId="0" applyNumberFormat="0" applyBorder="0" applyAlignment="0" applyProtection="0"/>
    <xf numFmtId="0" fontId="87" fillId="9" borderId="0" applyNumberFormat="0" applyBorder="0" applyAlignment="0" applyProtection="0"/>
    <xf numFmtId="0" fontId="87" fillId="13" borderId="0" applyNumberFormat="0" applyBorder="0" applyAlignment="0" applyProtection="0"/>
    <xf numFmtId="0" fontId="87" fillId="3" borderId="0" applyNumberFormat="0" applyBorder="0" applyAlignment="0" applyProtection="0"/>
    <xf numFmtId="0" fontId="87" fillId="6" borderId="0" applyNumberFormat="0" applyBorder="0" applyAlignment="0" applyProtection="0"/>
    <xf numFmtId="0" fontId="87" fillId="10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88" fillId="6" borderId="0" applyNumberFormat="0" applyBorder="0" applyAlignment="0" applyProtection="0"/>
    <xf numFmtId="0" fontId="88" fillId="18" borderId="0" applyNumberFormat="0" applyBorder="0" applyAlignment="0" applyProtection="0"/>
    <xf numFmtId="0" fontId="88" fillId="12" borderId="0" applyNumberFormat="0" applyBorder="0" applyAlignment="0" applyProtection="0"/>
    <xf numFmtId="0" fontId="88" fillId="3" borderId="0" applyNumberFormat="0" applyBorder="0" applyAlignment="0" applyProtection="0"/>
    <xf numFmtId="0" fontId="88" fillId="6" borderId="0" applyNumberFormat="0" applyBorder="0" applyAlignment="0" applyProtection="0"/>
    <xf numFmtId="0" fontId="88" fillId="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8" borderId="0" applyNumberFormat="0" applyBorder="0" applyAlignment="0" applyProtection="0"/>
    <xf numFmtId="0" fontId="42" fillId="3" borderId="0" applyNumberFormat="0" applyBorder="0" applyAlignment="0" applyProtection="0"/>
    <xf numFmtId="0" fontId="43" fillId="22" borderId="1" applyNumberFormat="0" applyAlignment="0" applyProtection="0"/>
    <xf numFmtId="0" fontId="44" fillId="23" borderId="2" applyNumberFormat="0" applyAlignment="0" applyProtection="0"/>
    <xf numFmtId="192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13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10" borderId="7" applyNumberFormat="0" applyFont="0" applyAlignment="0" applyProtection="0"/>
    <xf numFmtId="0" fontId="53" fillId="22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89" fillId="24" borderId="1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23" borderId="2" applyNumberFormat="0" applyAlignment="0" applyProtection="0"/>
    <xf numFmtId="0" fontId="90" fillId="0" borderId="10" applyNumberFormat="0" applyFill="0" applyAlignment="0" applyProtection="0"/>
    <xf numFmtId="0" fontId="94" fillId="6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8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5" fillId="13" borderId="1" applyNumberFormat="0" applyAlignment="0" applyProtection="0"/>
    <xf numFmtId="0" fontId="96" fillId="13" borderId="0" applyNumberFormat="0" applyBorder="0" applyAlignment="0" applyProtection="0"/>
    <xf numFmtId="9" fontId="0" fillId="0" borderId="0" applyFont="0" applyFill="0" applyBorder="0" applyAlignment="0" applyProtection="0"/>
    <xf numFmtId="0" fontId="97" fillId="0" borderId="11" applyNumberFormat="0" applyFill="0" applyAlignment="0" applyProtection="0"/>
    <xf numFmtId="0" fontId="98" fillId="5" borderId="0" applyNumberFormat="0" applyBorder="0" applyAlignment="0" applyProtection="0"/>
    <xf numFmtId="0" fontId="88" fillId="25" borderId="0" applyNumberFormat="0" applyBorder="0" applyAlignment="0" applyProtection="0"/>
    <xf numFmtId="0" fontId="88" fillId="18" borderId="0" applyNumberFormat="0" applyBorder="0" applyAlignment="0" applyProtection="0"/>
    <xf numFmtId="0" fontId="88" fillId="12" borderId="0" applyNumberFormat="0" applyBorder="0" applyAlignment="0" applyProtection="0"/>
    <xf numFmtId="0" fontId="88" fillId="26" borderId="0" applyNumberFormat="0" applyBorder="0" applyAlignment="0" applyProtection="0"/>
    <xf numFmtId="0" fontId="88" fillId="16" borderId="0" applyNumberFormat="0" applyBorder="0" applyAlignment="0" applyProtection="0"/>
    <xf numFmtId="0" fontId="88" fillId="20" borderId="0" applyNumberFormat="0" applyBorder="0" applyAlignment="0" applyProtection="0"/>
    <xf numFmtId="0" fontId="99" fillId="24" borderId="8" applyNumberFormat="0" applyAlignment="0" applyProtection="0"/>
    <xf numFmtId="0" fontId="0" fillId="10" borderId="7" applyNumberFormat="0" applyFont="0" applyAlignment="0" applyProtection="0"/>
    <xf numFmtId="0" fontId="100" fillId="0" borderId="12" applyNumberFormat="0" applyFill="0" applyAlignment="0" applyProtection="0"/>
    <xf numFmtId="0" fontId="101" fillId="0" borderId="13" applyNumberFormat="0" applyFill="0" applyAlignment="0" applyProtection="0"/>
    <xf numFmtId="0" fontId="102" fillId="0" borderId="14" applyNumberFormat="0" applyFill="0" applyAlignment="0" applyProtection="0"/>
    <xf numFmtId="0" fontId="102" fillId="0" borderId="0" applyNumberFormat="0" applyFill="0" applyBorder="0" applyAlignment="0" applyProtection="0"/>
  </cellStyleXfs>
  <cellXfs count="1575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3" fontId="5" fillId="0" borderId="0" xfId="87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43" fontId="6" fillId="0" borderId="0" xfId="87" applyFont="1" applyAlignment="1">
      <alignment vertical="center"/>
    </xf>
    <xf numFmtId="43" fontId="5" fillId="0" borderId="15" xfId="87" applyFont="1" applyBorder="1" applyAlignment="1">
      <alignment horizontal="center" vertical="center"/>
    </xf>
    <xf numFmtId="43" fontId="6" fillId="0" borderId="16" xfId="87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vertical="center"/>
    </xf>
    <xf numFmtId="43" fontId="5" fillId="0" borderId="17" xfId="87" applyFont="1" applyBorder="1" applyAlignment="1">
      <alignment vertical="center"/>
    </xf>
    <xf numFmtId="43" fontId="5" fillId="0" borderId="0" xfId="87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43" fontId="5" fillId="0" borderId="0" xfId="87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43" fontId="5" fillId="0" borderId="16" xfId="87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/>
    </xf>
    <xf numFmtId="43" fontId="6" fillId="0" borderId="0" xfId="87" applyFont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8" fillId="0" borderId="16" xfId="0" applyFont="1" applyBorder="1" applyAlignment="1">
      <alignment horizontal="left" vertical="center"/>
    </xf>
    <xf numFmtId="43" fontId="7" fillId="0" borderId="16" xfId="87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16" xfId="0" applyFont="1" applyBorder="1" applyAlignment="1">
      <alignment horizontal="left" vertical="center"/>
    </xf>
    <xf numFmtId="43" fontId="6" fillId="0" borderId="16" xfId="87" applyFont="1" applyBorder="1" applyAlignment="1">
      <alignment horizontal="center" vertical="center"/>
    </xf>
    <xf numFmtId="0" fontId="7" fillId="0" borderId="0" xfId="0" applyFont="1" applyAlignment="1">
      <alignment/>
    </xf>
    <xf numFmtId="43" fontId="6" fillId="0" borderId="16" xfId="0" applyNumberFormat="1" applyFont="1" applyBorder="1" applyAlignment="1">
      <alignment vertical="center"/>
    </xf>
    <xf numFmtId="43" fontId="7" fillId="0" borderId="16" xfId="0" applyNumberFormat="1" applyFont="1" applyBorder="1" applyAlignment="1">
      <alignment vertical="center"/>
    </xf>
    <xf numFmtId="43" fontId="7" fillId="0" borderId="0" xfId="0" applyNumberFormat="1" applyFont="1" applyAlignment="1">
      <alignment/>
    </xf>
    <xf numFmtId="0" fontId="6" fillId="0" borderId="19" xfId="0" applyFont="1" applyBorder="1" applyAlignment="1">
      <alignment horizontal="left"/>
    </xf>
    <xf numFmtId="43" fontId="6" fillId="0" borderId="16" xfId="87" applyFont="1" applyBorder="1" applyAlignment="1">
      <alignment horizontal="left" vertical="center"/>
    </xf>
    <xf numFmtId="43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20" xfId="0" applyFont="1" applyBorder="1" applyAlignment="1">
      <alignment/>
    </xf>
    <xf numFmtId="43" fontId="6" fillId="0" borderId="15" xfId="87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19" xfId="0" applyFont="1" applyBorder="1" applyAlignment="1">
      <alignment horizontal="center"/>
    </xf>
    <xf numFmtId="43" fontId="5" fillId="0" borderId="0" xfId="87" applyFont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43" fontId="6" fillId="0" borderId="17" xfId="87" applyFont="1" applyBorder="1" applyAlignment="1">
      <alignment vertical="center"/>
    </xf>
    <xf numFmtId="0" fontId="10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43" fontId="5" fillId="0" borderId="0" xfId="87" applyFont="1" applyBorder="1" applyAlignment="1">
      <alignment horizontal="centerContinuous" vertical="center"/>
    </xf>
    <xf numFmtId="43" fontId="5" fillId="0" borderId="0" xfId="87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3" fontId="5" fillId="0" borderId="0" xfId="87" applyFont="1" applyBorder="1" applyAlignment="1">
      <alignment horizontal="left" vertical="center"/>
    </xf>
    <xf numFmtId="43" fontId="6" fillId="0" borderId="17" xfId="87" applyFont="1" applyBorder="1" applyAlignment="1">
      <alignment horizontal="center" vertical="center"/>
    </xf>
    <xf numFmtId="43" fontId="6" fillId="0" borderId="0" xfId="87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43" fontId="6" fillId="0" borderId="0" xfId="87" applyFont="1" applyBorder="1" applyAlignment="1">
      <alignment horizontal="center" vertical="center"/>
    </xf>
    <xf numFmtId="43" fontId="5" fillId="0" borderId="0" xfId="87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43" fontId="6" fillId="0" borderId="17" xfId="87" applyFont="1" applyBorder="1" applyAlignment="1">
      <alignment horizontal="centerContinuous" vertical="center"/>
    </xf>
    <xf numFmtId="43" fontId="6" fillId="0" borderId="21" xfId="87" applyFont="1" applyBorder="1" applyAlignment="1">
      <alignment horizontal="centerContinuous" vertical="center"/>
    </xf>
    <xf numFmtId="43" fontId="6" fillId="0" borderId="18" xfId="87" applyFont="1" applyBorder="1" applyAlignment="1">
      <alignment horizontal="center" vertical="center"/>
    </xf>
    <xf numFmtId="43" fontId="6" fillId="0" borderId="22" xfId="87" applyFont="1" applyBorder="1" applyAlignment="1">
      <alignment horizontal="center" vertical="center"/>
    </xf>
    <xf numFmtId="43" fontId="6" fillId="0" borderId="23" xfId="87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43" fontId="6" fillId="0" borderId="24" xfId="87" applyFont="1" applyBorder="1" applyAlignment="1">
      <alignment horizontal="centerContinuous" vertical="center"/>
    </xf>
    <xf numFmtId="43" fontId="6" fillId="0" borderId="25" xfId="87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43" fontId="12" fillId="0" borderId="0" xfId="87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3" fontId="12" fillId="0" borderId="0" xfId="87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43" fontId="12" fillId="0" borderId="15" xfId="87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200" fontId="12" fillId="0" borderId="16" xfId="87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Continuous" vertical="center"/>
    </xf>
    <xf numFmtId="0" fontId="11" fillId="0" borderId="25" xfId="0" applyFont="1" applyBorder="1" applyAlignment="1">
      <alignment horizontal="centerContinuous" vertical="center"/>
    </xf>
    <xf numFmtId="0" fontId="11" fillId="0" borderId="17" xfId="0" applyFont="1" applyBorder="1" applyAlignment="1">
      <alignment horizontal="center" vertical="center"/>
    </xf>
    <xf numFmtId="43" fontId="11" fillId="0" borderId="17" xfId="87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Alignment="1">
      <alignment vertical="center"/>
    </xf>
    <xf numFmtId="43" fontId="10" fillId="0" borderId="0" xfId="87" applyFont="1" applyAlignment="1">
      <alignment horizontal="centerContinuous"/>
    </xf>
    <xf numFmtId="0" fontId="6" fillId="0" borderId="0" xfId="101" applyFont="1">
      <alignment/>
      <protection/>
    </xf>
    <xf numFmtId="0" fontId="17" fillId="0" borderId="0" xfId="101" applyFont="1">
      <alignment/>
      <protection/>
    </xf>
    <xf numFmtId="0" fontId="17" fillId="0" borderId="0" xfId="101" applyFont="1" applyAlignment="1">
      <alignment/>
      <protection/>
    </xf>
    <xf numFmtId="43" fontId="17" fillId="0" borderId="16" xfId="87" applyFont="1" applyBorder="1" applyAlignment="1">
      <alignment horizontal="center" vertical="center"/>
    </xf>
    <xf numFmtId="43" fontId="17" fillId="0" borderId="15" xfId="87" applyFont="1" applyBorder="1" applyAlignment="1">
      <alignment horizontal="center" vertical="center"/>
    </xf>
    <xf numFmtId="0" fontId="17" fillId="0" borderId="0" xfId="101" applyFont="1" applyBorder="1">
      <alignment/>
      <protection/>
    </xf>
    <xf numFmtId="0" fontId="6" fillId="0" borderId="0" xfId="101" applyFont="1" applyBorder="1">
      <alignment/>
      <protection/>
    </xf>
    <xf numFmtId="0" fontId="5" fillId="0" borderId="0" xfId="101" applyFont="1">
      <alignment/>
      <protection/>
    </xf>
    <xf numFmtId="43" fontId="6" fillId="0" borderId="0" xfId="87" applyFont="1" applyAlignment="1">
      <alignment/>
    </xf>
    <xf numFmtId="43" fontId="6" fillId="0" borderId="0" xfId="87" applyFont="1" applyAlignment="1">
      <alignment/>
    </xf>
    <xf numFmtId="43" fontId="10" fillId="0" borderId="0" xfId="87" applyFont="1" applyAlignment="1">
      <alignment/>
    </xf>
    <xf numFmtId="43" fontId="6" fillId="0" borderId="0" xfId="87" applyFont="1" applyAlignment="1">
      <alignment horizontal="center" vertical="top"/>
    </xf>
    <xf numFmtId="43" fontId="6" fillId="0" borderId="0" xfId="87" applyFont="1" applyAlignment="1">
      <alignment horizontal="right"/>
    </xf>
    <xf numFmtId="43" fontId="6" fillId="0" borderId="17" xfId="87" applyFont="1" applyBorder="1" applyAlignment="1">
      <alignment horizontal="center" vertical="center" wrapText="1"/>
    </xf>
    <xf numFmtId="43" fontId="6" fillId="0" borderId="18" xfId="87" applyFont="1" applyBorder="1" applyAlignment="1">
      <alignment/>
    </xf>
    <xf numFmtId="43" fontId="6" fillId="0" borderId="26" xfId="87" applyFont="1" applyBorder="1" applyAlignment="1">
      <alignment/>
    </xf>
    <xf numFmtId="43" fontId="6" fillId="0" borderId="26" xfId="87" applyFont="1" applyBorder="1" applyAlignment="1">
      <alignment horizontal="center" vertical="top"/>
    </xf>
    <xf numFmtId="43" fontId="6" fillId="0" borderId="27" xfId="87" applyFont="1" applyBorder="1" applyAlignment="1">
      <alignment/>
    </xf>
    <xf numFmtId="43" fontId="5" fillId="0" borderId="18" xfId="87" applyFont="1" applyBorder="1" applyAlignment="1">
      <alignment/>
    </xf>
    <xf numFmtId="43" fontId="6" fillId="0" borderId="16" xfId="87" applyFont="1" applyBorder="1" applyAlignment="1">
      <alignment/>
    </xf>
    <xf numFmtId="43" fontId="6" fillId="0" borderId="22" xfId="87" applyFont="1" applyBorder="1" applyAlignment="1">
      <alignment/>
    </xf>
    <xf numFmtId="43" fontId="6" fillId="0" borderId="22" xfId="87" applyFont="1" applyBorder="1" applyAlignment="1">
      <alignment horizontal="center" vertical="top"/>
    </xf>
    <xf numFmtId="43" fontId="6" fillId="0" borderId="19" xfId="87" applyFont="1" applyBorder="1" applyAlignment="1">
      <alignment/>
    </xf>
    <xf numFmtId="43" fontId="5" fillId="0" borderId="16" xfId="87" applyFont="1" applyBorder="1" applyAlignment="1">
      <alignment/>
    </xf>
    <xf numFmtId="43" fontId="5" fillId="0" borderId="15" xfId="87" applyFont="1" applyBorder="1" applyAlignment="1">
      <alignment/>
    </xf>
    <xf numFmtId="43" fontId="5" fillId="0" borderId="24" xfId="87" applyFont="1" applyBorder="1" applyAlignment="1">
      <alignment horizontal="center"/>
    </xf>
    <xf numFmtId="43" fontId="6" fillId="0" borderId="0" xfId="87" applyFont="1" applyAlignment="1">
      <alignment horizontal="right" vertical="top"/>
    </xf>
    <xf numFmtId="43" fontId="6" fillId="0" borderId="27" xfId="87" applyFont="1" applyBorder="1" applyAlignment="1">
      <alignment horizontal="centerContinuous" vertical="center"/>
    </xf>
    <xf numFmtId="43" fontId="6" fillId="0" borderId="28" xfId="87" applyFont="1" applyBorder="1" applyAlignment="1">
      <alignment horizontal="centerContinuous" vertical="center"/>
    </xf>
    <xf numFmtId="43" fontId="6" fillId="0" borderId="17" xfId="87" applyFont="1" applyBorder="1" applyAlignment="1">
      <alignment horizontal="centerContinuous" vertical="top"/>
    </xf>
    <xf numFmtId="43" fontId="6" fillId="0" borderId="24" xfId="87" applyFont="1" applyBorder="1" applyAlignment="1">
      <alignment horizontal="centerContinuous" vertical="top"/>
    </xf>
    <xf numFmtId="43" fontId="6" fillId="0" borderId="19" xfId="87" applyFont="1" applyBorder="1" applyAlignment="1">
      <alignment horizontal="centerContinuous" vertical="center"/>
    </xf>
    <xf numFmtId="43" fontId="6" fillId="0" borderId="0" xfId="87" applyFont="1" applyBorder="1" applyAlignment="1">
      <alignment horizontal="centerContinuous" vertical="center"/>
    </xf>
    <xf numFmtId="43" fontId="6" fillId="0" borderId="18" xfId="87" applyFont="1" applyBorder="1" applyAlignment="1">
      <alignment horizontal="center" vertical="top"/>
    </xf>
    <xf numFmtId="43" fontId="6" fillId="0" borderId="27" xfId="87" applyFont="1" applyBorder="1" applyAlignment="1">
      <alignment horizontal="center" vertical="top"/>
    </xf>
    <xf numFmtId="43" fontId="6" fillId="0" borderId="16" xfId="87" applyFont="1" applyBorder="1" applyAlignment="1">
      <alignment horizontal="center" vertical="top"/>
    </xf>
    <xf numFmtId="43" fontId="6" fillId="0" borderId="19" xfId="87" applyFont="1" applyBorder="1" applyAlignment="1">
      <alignment horizontal="center" vertical="top"/>
    </xf>
    <xf numFmtId="43" fontId="6" fillId="0" borderId="20" xfId="87" applyFont="1" applyBorder="1" applyAlignment="1">
      <alignment horizontal="center" vertical="center"/>
    </xf>
    <xf numFmtId="43" fontId="6" fillId="0" borderId="29" xfId="87" applyFont="1" applyBorder="1" applyAlignment="1">
      <alignment horizontal="center" vertical="center"/>
    </xf>
    <xf numFmtId="43" fontId="6" fillId="0" borderId="23" xfId="87" applyFont="1" applyBorder="1" applyAlignment="1" quotePrefix="1">
      <alignment horizontal="center" vertical="center"/>
    </xf>
    <xf numFmtId="43" fontId="6" fillId="0" borderId="0" xfId="87" applyFont="1" applyBorder="1" applyAlignment="1">
      <alignment/>
    </xf>
    <xf numFmtId="201" fontId="6" fillId="0" borderId="22" xfId="87" applyNumberFormat="1" applyFont="1" applyBorder="1" applyAlignment="1">
      <alignment horizontal="center" vertical="center"/>
    </xf>
    <xf numFmtId="43" fontId="6" fillId="0" borderId="22" xfId="87" applyFont="1" applyBorder="1" applyAlignment="1" quotePrefix="1">
      <alignment/>
    </xf>
    <xf numFmtId="43" fontId="6" fillId="0" borderId="21" xfId="87" applyFont="1" applyBorder="1" applyAlignment="1">
      <alignment horizontal="center"/>
    </xf>
    <xf numFmtId="201" fontId="6" fillId="0" borderId="21" xfId="87" applyNumberFormat="1" applyFont="1" applyBorder="1" applyAlignment="1">
      <alignment horizontal="center" vertical="center"/>
    </xf>
    <xf numFmtId="43" fontId="6" fillId="0" borderId="21" xfId="87" applyFont="1" applyBorder="1" applyAlignment="1">
      <alignment horizontal="center" vertical="top"/>
    </xf>
    <xf numFmtId="0" fontId="10" fillId="0" borderId="0" xfId="108" applyFont="1" applyAlignment="1">
      <alignment vertical="center"/>
      <protection/>
    </xf>
    <xf numFmtId="0" fontId="10" fillId="0" borderId="0" xfId="108" applyFont="1" applyAlignment="1">
      <alignment horizontal="centerContinuous" vertical="center"/>
      <protection/>
    </xf>
    <xf numFmtId="43" fontId="10" fillId="0" borderId="0" xfId="87" applyFont="1" applyAlignment="1">
      <alignment horizontal="centerContinuous" vertical="center"/>
    </xf>
    <xf numFmtId="0" fontId="10" fillId="0" borderId="0" xfId="108" applyFont="1" applyAlignment="1">
      <alignment horizontal="right" vertical="center"/>
      <protection/>
    </xf>
    <xf numFmtId="200" fontId="10" fillId="0" borderId="0" xfId="87" applyNumberFormat="1" applyFont="1" applyAlignment="1">
      <alignment vertical="center"/>
    </xf>
    <xf numFmtId="0" fontId="10" fillId="0" borderId="0" xfId="108" applyFont="1" applyAlignment="1">
      <alignment horizontal="left" vertical="center"/>
      <protection/>
    </xf>
    <xf numFmtId="43" fontId="10" fillId="0" borderId="0" xfId="87" applyFont="1" applyAlignment="1">
      <alignment horizontal="center" vertical="center"/>
    </xf>
    <xf numFmtId="43" fontId="10" fillId="0" borderId="0" xfId="87" applyFont="1" applyAlignment="1">
      <alignment vertical="center"/>
    </xf>
    <xf numFmtId="0" fontId="10" fillId="0" borderId="18" xfId="108" applyFont="1" applyBorder="1" applyAlignment="1">
      <alignment horizontal="center" vertical="center"/>
      <protection/>
    </xf>
    <xf numFmtId="0" fontId="10" fillId="0" borderId="15" xfId="108" applyFont="1" applyBorder="1" applyAlignment="1">
      <alignment horizontal="center" vertical="center"/>
      <protection/>
    </xf>
    <xf numFmtId="0" fontId="10" fillId="0" borderId="15" xfId="108" applyFont="1" applyBorder="1" applyAlignment="1">
      <alignment vertical="center"/>
      <protection/>
    </xf>
    <xf numFmtId="0" fontId="17" fillId="0" borderId="0" xfId="108" applyFont="1">
      <alignment/>
      <protection/>
    </xf>
    <xf numFmtId="0" fontId="17" fillId="0" borderId="16" xfId="108" applyFont="1" applyBorder="1" applyAlignment="1">
      <alignment vertical="center"/>
      <protection/>
    </xf>
    <xf numFmtId="200" fontId="17" fillId="0" borderId="0" xfId="87" applyNumberFormat="1" applyFont="1" applyAlignment="1">
      <alignment vertical="center"/>
    </xf>
    <xf numFmtId="0" fontId="17" fillId="0" borderId="0" xfId="108" applyFont="1" applyAlignment="1">
      <alignment vertical="center"/>
      <protection/>
    </xf>
    <xf numFmtId="0" fontId="17" fillId="0" borderId="16" xfId="108" applyFont="1" applyBorder="1" applyAlignment="1">
      <alignment horizontal="left" vertical="center"/>
      <protection/>
    </xf>
    <xf numFmtId="43" fontId="17" fillId="0" borderId="16" xfId="87" applyFont="1" applyBorder="1" applyAlignment="1">
      <alignment vertical="center"/>
    </xf>
    <xf numFmtId="0" fontId="17" fillId="0" borderId="15" xfId="108" applyFont="1" applyBorder="1" applyAlignment="1">
      <alignment vertical="center"/>
      <protection/>
    </xf>
    <xf numFmtId="43" fontId="17" fillId="0" borderId="15" xfId="87" applyFont="1" applyBorder="1" applyAlignment="1">
      <alignment vertical="center"/>
    </xf>
    <xf numFmtId="43" fontId="17" fillId="0" borderId="0" xfId="87" applyFont="1" applyAlignment="1">
      <alignment vertical="center"/>
    </xf>
    <xf numFmtId="0" fontId="17" fillId="0" borderId="16" xfId="108" applyFont="1" applyBorder="1" applyAlignment="1">
      <alignment horizontal="center" vertical="center"/>
      <protection/>
    </xf>
    <xf numFmtId="0" fontId="10" fillId="0" borderId="16" xfId="108" applyFont="1" applyBorder="1" applyAlignment="1">
      <alignment horizontal="center" vertical="center"/>
      <protection/>
    </xf>
    <xf numFmtId="0" fontId="17" fillId="0" borderId="19" xfId="108" applyFont="1" applyBorder="1" applyAlignment="1">
      <alignment horizontal="center"/>
      <protection/>
    </xf>
    <xf numFmtId="0" fontId="17" fillId="0" borderId="19" xfId="108" applyFont="1" applyBorder="1">
      <alignment/>
      <protection/>
    </xf>
    <xf numFmtId="0" fontId="17" fillId="0" borderId="20" xfId="108" applyFont="1" applyBorder="1">
      <alignment/>
      <protection/>
    </xf>
    <xf numFmtId="200" fontId="10" fillId="0" borderId="0" xfId="87" applyNumberFormat="1" applyFont="1" applyAlignment="1">
      <alignment horizontal="centerContinuous" vertical="center"/>
    </xf>
    <xf numFmtId="0" fontId="10" fillId="0" borderId="0" xfId="108" applyFont="1" applyAlignment="1">
      <alignment horizontal="center" vertical="center"/>
      <protection/>
    </xf>
    <xf numFmtId="0" fontId="17" fillId="0" borderId="18" xfId="108" applyFont="1" applyBorder="1" applyAlignment="1">
      <alignment horizontal="center" vertical="center"/>
      <protection/>
    </xf>
    <xf numFmtId="200" fontId="17" fillId="0" borderId="18" xfId="87" applyNumberFormat="1" applyFont="1" applyBorder="1" applyAlignment="1">
      <alignment horizontal="center" vertical="center"/>
    </xf>
    <xf numFmtId="43" fontId="17" fillId="0" borderId="27" xfId="87" applyFont="1" applyBorder="1" applyAlignment="1">
      <alignment horizontal="centerContinuous" vertical="center"/>
    </xf>
    <xf numFmtId="43" fontId="17" fillId="0" borderId="26" xfId="87" applyFont="1" applyBorder="1" applyAlignment="1">
      <alignment horizontal="centerContinuous" vertical="center"/>
    </xf>
    <xf numFmtId="43" fontId="17" fillId="0" borderId="17" xfId="87" applyFont="1" applyBorder="1" applyAlignment="1">
      <alignment horizontal="centerContinuous" vertical="center"/>
    </xf>
    <xf numFmtId="43" fontId="17" fillId="0" borderId="21" xfId="87" applyFont="1" applyBorder="1" applyAlignment="1">
      <alignment horizontal="centerContinuous" vertical="center"/>
    </xf>
    <xf numFmtId="200" fontId="17" fillId="0" borderId="16" xfId="87" applyNumberFormat="1" applyFont="1" applyBorder="1" applyAlignment="1">
      <alignment horizontal="center" vertical="center"/>
    </xf>
    <xf numFmtId="43" fontId="17" fillId="0" borderId="18" xfId="87" applyFont="1" applyBorder="1" applyAlignment="1">
      <alignment horizontal="centerContinuous" vertical="center"/>
    </xf>
    <xf numFmtId="43" fontId="17" fillId="0" borderId="16" xfId="87" applyFont="1" applyBorder="1" applyAlignment="1">
      <alignment horizontal="centerContinuous" vertical="center"/>
    </xf>
    <xf numFmtId="0" fontId="17" fillId="0" borderId="15" xfId="108" applyFont="1" applyBorder="1" applyAlignment="1">
      <alignment horizontal="center" vertical="center"/>
      <protection/>
    </xf>
    <xf numFmtId="200" fontId="17" fillId="0" borderId="15" xfId="87" applyNumberFormat="1" applyFont="1" applyBorder="1" applyAlignment="1">
      <alignment horizontal="center" vertical="center"/>
    </xf>
    <xf numFmtId="0" fontId="18" fillId="0" borderId="16" xfId="108" applyFont="1" applyBorder="1" applyAlignment="1">
      <alignment vertical="center"/>
      <protection/>
    </xf>
    <xf numFmtId="200" fontId="17" fillId="0" borderId="16" xfId="87" applyNumberFormat="1" applyFont="1" applyBorder="1" applyAlignment="1">
      <alignment vertical="center"/>
    </xf>
    <xf numFmtId="200" fontId="19" fillId="0" borderId="16" xfId="87" applyNumberFormat="1" applyFont="1" applyBorder="1" applyAlignment="1">
      <alignment vertical="center"/>
    </xf>
    <xf numFmtId="200" fontId="17" fillId="0" borderId="15" xfId="87" applyNumberFormat="1" applyFont="1" applyBorder="1" applyAlignment="1">
      <alignment vertical="center"/>
    </xf>
    <xf numFmtId="0" fontId="17" fillId="0" borderId="0" xfId="108" applyFont="1" applyBorder="1" applyAlignment="1">
      <alignment horizontal="center" vertical="center"/>
      <protection/>
    </xf>
    <xf numFmtId="0" fontId="17" fillId="0" borderId="0" xfId="108" applyFont="1" applyBorder="1" applyAlignment="1">
      <alignment vertical="center"/>
      <protection/>
    </xf>
    <xf numFmtId="200" fontId="17" fillId="0" borderId="0" xfId="87" applyNumberFormat="1" applyFont="1" applyBorder="1" applyAlignment="1">
      <alignment vertical="center"/>
    </xf>
    <xf numFmtId="43" fontId="17" fillId="0" borderId="0" xfId="87" applyFont="1" applyBorder="1" applyAlignment="1">
      <alignment horizontal="center" vertical="center"/>
    </xf>
    <xf numFmtId="43" fontId="17" fillId="0" borderId="0" xfId="87" applyFont="1" applyBorder="1" applyAlignment="1">
      <alignment vertical="center"/>
    </xf>
    <xf numFmtId="0" fontId="17" fillId="0" borderId="0" xfId="108" applyFont="1" applyAlignment="1">
      <alignment horizontal="center" vertical="center"/>
      <protection/>
    </xf>
    <xf numFmtId="43" fontId="17" fillId="0" borderId="0" xfId="87" applyFont="1" applyAlignment="1">
      <alignment horizontal="center" vertical="center"/>
    </xf>
    <xf numFmtId="200" fontId="17" fillId="0" borderId="18" xfId="87" applyNumberFormat="1" applyFont="1" applyBorder="1" applyAlignment="1">
      <alignment horizontal="centerContinuous" vertical="center"/>
    </xf>
    <xf numFmtId="200" fontId="17" fillId="0" borderId="15" xfId="87" applyNumberFormat="1" applyFont="1" applyBorder="1" applyAlignment="1">
      <alignment horizontal="centerContinuous" vertical="center"/>
    </xf>
    <xf numFmtId="0" fontId="10" fillId="0" borderId="0" xfId="101" applyFont="1" applyAlignment="1">
      <alignment horizontal="centerContinuous"/>
      <protection/>
    </xf>
    <xf numFmtId="0" fontId="10" fillId="0" borderId="0" xfId="101" applyFont="1" applyAlignment="1">
      <alignment/>
      <protection/>
    </xf>
    <xf numFmtId="0" fontId="10" fillId="0" borderId="17" xfId="101" applyFont="1" applyBorder="1" applyAlignment="1">
      <alignment horizontal="center"/>
      <protection/>
    </xf>
    <xf numFmtId="0" fontId="10" fillId="0" borderId="21" xfId="101" applyFont="1" applyBorder="1" applyAlignment="1">
      <alignment horizontal="center"/>
      <protection/>
    </xf>
    <xf numFmtId="0" fontId="17" fillId="0" borderId="16" xfId="101" applyFont="1" applyBorder="1" applyAlignment="1">
      <alignment/>
      <protection/>
    </xf>
    <xf numFmtId="0" fontId="17" fillId="0" borderId="22" xfId="101" applyFont="1" applyBorder="1" applyAlignment="1">
      <alignment/>
      <protection/>
    </xf>
    <xf numFmtId="0" fontId="17" fillId="0" borderId="16" xfId="101" applyFont="1" applyBorder="1">
      <alignment/>
      <protection/>
    </xf>
    <xf numFmtId="0" fontId="17" fillId="0" borderId="22" xfId="101" applyFont="1" applyBorder="1">
      <alignment/>
      <protection/>
    </xf>
    <xf numFmtId="0" fontId="17" fillId="0" borderId="15" xfId="101" applyFont="1" applyBorder="1">
      <alignment/>
      <protection/>
    </xf>
    <xf numFmtId="0" fontId="17" fillId="0" borderId="23" xfId="101" applyFont="1" applyBorder="1">
      <alignment/>
      <protection/>
    </xf>
    <xf numFmtId="43" fontId="6" fillId="0" borderId="26" xfId="87" applyFont="1" applyBorder="1" applyAlignment="1">
      <alignment horizontal="center" vertical="center"/>
    </xf>
    <xf numFmtId="43" fontId="6" fillId="0" borderId="15" xfId="87" applyFont="1" applyBorder="1" applyAlignment="1" quotePrefix="1">
      <alignment horizontal="center" vertical="center"/>
    </xf>
    <xf numFmtId="43" fontId="6" fillId="0" borderId="28" xfId="87" applyFont="1" applyBorder="1" applyAlignment="1">
      <alignment horizontal="centerContinuous" vertical="top"/>
    </xf>
    <xf numFmtId="43" fontId="6" fillId="0" borderId="26" xfId="87" applyFont="1" applyBorder="1" applyAlignment="1">
      <alignment horizontal="centerContinuous" vertical="top"/>
    </xf>
    <xf numFmtId="43" fontId="6" fillId="0" borderId="16" xfId="0" applyNumberFormat="1" applyFont="1" applyBorder="1" applyAlignment="1">
      <alignment/>
    </xf>
    <xf numFmtId="0" fontId="10" fillId="0" borderId="16" xfId="108" applyFont="1" applyBorder="1" applyAlignment="1">
      <alignment vertical="center"/>
      <protection/>
    </xf>
    <xf numFmtId="0" fontId="10" fillId="0" borderId="0" xfId="0" applyFont="1" applyAlignment="1">
      <alignment horizontal="right" vertical="center"/>
    </xf>
    <xf numFmtId="43" fontId="6" fillId="0" borderId="24" xfId="87" applyFont="1" applyBorder="1" applyAlignment="1">
      <alignment horizontal="center" vertical="center"/>
    </xf>
    <xf numFmtId="43" fontId="6" fillId="0" borderId="26" xfId="87" applyFont="1" applyBorder="1" applyAlignment="1">
      <alignment horizontal="centerContinuous" vertical="center"/>
    </xf>
    <xf numFmtId="43" fontId="6" fillId="0" borderId="22" xfId="87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" vertical="center" wrapText="1"/>
    </xf>
    <xf numFmtId="43" fontId="10" fillId="0" borderId="0" xfId="87" applyFont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centerContinuous" vertical="center"/>
    </xf>
    <xf numFmtId="43" fontId="6" fillId="0" borderId="16" xfId="87" applyFont="1" applyBorder="1" applyAlignment="1">
      <alignment vertical="center"/>
    </xf>
    <xf numFmtId="43" fontId="6" fillId="0" borderId="0" xfId="87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43" fontId="6" fillId="4" borderId="16" xfId="87" applyFont="1" applyFill="1" applyBorder="1" applyAlignment="1">
      <alignment vertical="center"/>
    </xf>
    <xf numFmtId="43" fontId="5" fillId="4" borderId="16" xfId="87" applyFont="1" applyFill="1" applyBorder="1" applyAlignment="1">
      <alignment vertical="center"/>
    </xf>
    <xf numFmtId="43" fontId="6" fillId="4" borderId="16" xfId="87" applyFont="1" applyFill="1" applyBorder="1" applyAlignment="1">
      <alignment vertical="center"/>
    </xf>
    <xf numFmtId="0" fontId="6" fillId="0" borderId="15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0" fontId="6" fillId="0" borderId="16" xfId="87" applyNumberFormat="1" applyFont="1" applyFill="1" applyBorder="1" applyAlignment="1">
      <alignment/>
    </xf>
    <xf numFmtId="0" fontId="5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7" fillId="0" borderId="0" xfId="0" applyFont="1" applyBorder="1" applyAlignment="1">
      <alignment/>
    </xf>
    <xf numFmtId="0" fontId="17" fillId="0" borderId="3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30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 horizontal="center" vertical="top"/>
    </xf>
    <xf numFmtId="0" fontId="17" fillId="0" borderId="19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8" xfId="0" applyFont="1" applyBorder="1" applyAlignment="1">
      <alignment/>
    </xf>
    <xf numFmtId="0" fontId="24" fillId="0" borderId="0" xfId="0" applyFont="1" applyAlignment="1">
      <alignment/>
    </xf>
    <xf numFmtId="0" fontId="24" fillId="0" borderId="17" xfId="0" applyFont="1" applyBorder="1" applyAlignment="1">
      <alignment horizontal="centerContinuous" vertical="center"/>
    </xf>
    <xf numFmtId="43" fontId="24" fillId="27" borderId="17" xfId="87" applyFont="1" applyFill="1" applyBorder="1" applyAlignment="1">
      <alignment vertical="center"/>
    </xf>
    <xf numFmtId="43" fontId="24" fillId="0" borderId="17" xfId="87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7" fillId="0" borderId="0" xfId="0" applyFont="1" applyAlignment="1">
      <alignment vertical="center"/>
    </xf>
    <xf numFmtId="49" fontId="6" fillId="0" borderId="15" xfId="0" applyNumberFormat="1" applyFont="1" applyBorder="1" applyAlignment="1">
      <alignment horizontal="center" vertical="center"/>
    </xf>
    <xf numFmtId="43" fontId="5" fillId="0" borderId="16" xfId="0" applyNumberFormat="1" applyFont="1" applyBorder="1" applyAlignment="1">
      <alignment vertical="center"/>
    </xf>
    <xf numFmtId="9" fontId="5" fillId="0" borderId="16" xfId="113" applyFont="1" applyBorder="1" applyAlignment="1">
      <alignment vertical="center"/>
    </xf>
    <xf numFmtId="43" fontId="5" fillId="0" borderId="17" xfId="87" applyFon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15" xfId="0" applyFont="1" applyBorder="1" applyAlignment="1">
      <alignment horizontal="left" vertical="center"/>
    </xf>
    <xf numFmtId="43" fontId="6" fillId="0" borderId="15" xfId="87" applyFont="1" applyBorder="1" applyAlignment="1">
      <alignment horizontal="left" vertical="center"/>
    </xf>
    <xf numFmtId="200" fontId="10" fillId="0" borderId="16" xfId="87" applyNumberFormat="1" applyFont="1" applyBorder="1" applyAlignment="1">
      <alignment vertical="center"/>
    </xf>
    <xf numFmtId="0" fontId="6" fillId="0" borderId="16" xfId="108" applyFont="1" applyBorder="1" applyAlignment="1">
      <alignment vertical="center"/>
      <protection/>
    </xf>
    <xf numFmtId="3" fontId="17" fillId="0" borderId="0" xfId="101" applyNumberFormat="1" applyFont="1" applyBorder="1">
      <alignment/>
      <protection/>
    </xf>
    <xf numFmtId="0" fontId="10" fillId="0" borderId="27" xfId="101" applyFont="1" applyBorder="1">
      <alignment/>
      <protection/>
    </xf>
    <xf numFmtId="0" fontId="10" fillId="0" borderId="28" xfId="101" applyFont="1" applyBorder="1">
      <alignment/>
      <protection/>
    </xf>
    <xf numFmtId="0" fontId="17" fillId="0" borderId="26" xfId="101" applyFont="1" applyBorder="1">
      <alignment/>
      <protection/>
    </xf>
    <xf numFmtId="0" fontId="17" fillId="0" borderId="28" xfId="101" applyFont="1" applyBorder="1">
      <alignment/>
      <protection/>
    </xf>
    <xf numFmtId="3" fontId="17" fillId="0" borderId="18" xfId="101" applyNumberFormat="1" applyFont="1" applyBorder="1">
      <alignment/>
      <protection/>
    </xf>
    <xf numFmtId="0" fontId="17" fillId="0" borderId="27" xfId="101" applyFont="1" applyBorder="1">
      <alignment/>
      <protection/>
    </xf>
    <xf numFmtId="3" fontId="17" fillId="0" borderId="22" xfId="101" applyNumberFormat="1" applyFont="1" applyBorder="1">
      <alignment/>
      <protection/>
    </xf>
    <xf numFmtId="0" fontId="10" fillId="0" borderId="19" xfId="101" applyFont="1" applyBorder="1">
      <alignment/>
      <protection/>
    </xf>
    <xf numFmtId="0" fontId="17" fillId="0" borderId="19" xfId="101" applyFont="1" applyBorder="1">
      <alignment/>
      <protection/>
    </xf>
    <xf numFmtId="3" fontId="17" fillId="0" borderId="16" xfId="101" applyNumberFormat="1" applyFont="1" applyBorder="1">
      <alignment/>
      <protection/>
    </xf>
    <xf numFmtId="0" fontId="17" fillId="0" borderId="19" xfId="101" applyFont="1" applyBorder="1" applyAlignment="1" quotePrefix="1">
      <alignment horizontal="right"/>
      <protection/>
    </xf>
    <xf numFmtId="3" fontId="17" fillId="0" borderId="19" xfId="101" applyNumberFormat="1" applyFont="1" applyBorder="1">
      <alignment/>
      <protection/>
    </xf>
    <xf numFmtId="0" fontId="17" fillId="0" borderId="0" xfId="101" applyFont="1" applyBorder="1" applyAlignment="1" quotePrefix="1">
      <alignment horizontal="right"/>
      <protection/>
    </xf>
    <xf numFmtId="0" fontId="17" fillId="0" borderId="20" xfId="101" applyFont="1" applyBorder="1">
      <alignment/>
      <protection/>
    </xf>
    <xf numFmtId="0" fontId="17" fillId="0" borderId="29" xfId="101" applyFont="1" applyBorder="1">
      <alignment/>
      <protection/>
    </xf>
    <xf numFmtId="3" fontId="17" fillId="0" borderId="29" xfId="101" applyNumberFormat="1" applyFont="1" applyBorder="1">
      <alignment/>
      <protection/>
    </xf>
    <xf numFmtId="3" fontId="17" fillId="0" borderId="15" xfId="101" applyNumberFormat="1" applyFont="1" applyBorder="1">
      <alignment/>
      <protection/>
    </xf>
    <xf numFmtId="0" fontId="10" fillId="0" borderId="0" xfId="101" applyFont="1" applyBorder="1">
      <alignment/>
      <protection/>
    </xf>
    <xf numFmtId="3" fontId="10" fillId="0" borderId="0" xfId="101" applyNumberFormat="1" applyFont="1" applyBorder="1">
      <alignment/>
      <protection/>
    </xf>
    <xf numFmtId="43" fontId="10" fillId="0" borderId="0" xfId="87" applyFont="1" applyAlignment="1">
      <alignment horizontal="right" vertical="center"/>
    </xf>
    <xf numFmtId="0" fontId="10" fillId="0" borderId="0" xfId="101" applyFont="1" applyBorder="1" applyAlignment="1">
      <alignment horizontal="centerContinuous"/>
      <protection/>
    </xf>
    <xf numFmtId="0" fontId="10" fillId="0" borderId="0" xfId="101" applyFont="1" applyBorder="1" applyAlignment="1">
      <alignment horizontal="right"/>
      <protection/>
    </xf>
    <xf numFmtId="3" fontId="10" fillId="0" borderId="17" xfId="101" applyNumberFormat="1" applyFont="1" applyBorder="1" applyAlignment="1">
      <alignment horizontal="center" wrapText="1"/>
      <protection/>
    </xf>
    <xf numFmtId="0" fontId="10" fillId="0" borderId="17" xfId="101" applyFont="1" applyBorder="1" applyAlignment="1">
      <alignment horizontal="center" wrapText="1"/>
      <protection/>
    </xf>
    <xf numFmtId="43" fontId="17" fillId="0" borderId="0" xfId="87" applyFont="1" applyAlignment="1">
      <alignment horizontal="centerContinuous" vertical="center"/>
    </xf>
    <xf numFmtId="0" fontId="18" fillId="0" borderId="16" xfId="0" applyFont="1" applyBorder="1" applyAlignment="1">
      <alignment horizontal="left" vertical="center"/>
    </xf>
    <xf numFmtId="0" fontId="28" fillId="0" borderId="19" xfId="0" applyFont="1" applyBorder="1" applyAlignment="1">
      <alignment/>
    </xf>
    <xf numFmtId="0" fontId="29" fillId="0" borderId="16" xfId="0" applyFont="1" applyBorder="1" applyAlignment="1">
      <alignment horizontal="left" vertical="center"/>
    </xf>
    <xf numFmtId="43" fontId="28" fillId="0" borderId="16" xfId="87" applyFont="1" applyBorder="1" applyAlignment="1">
      <alignment horizontal="center"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7" fillId="0" borderId="16" xfId="0" applyFont="1" applyBorder="1" applyAlignment="1">
      <alignment horizontal="left" vertical="center"/>
    </xf>
    <xf numFmtId="0" fontId="28" fillId="0" borderId="0" xfId="0" applyFont="1" applyAlignment="1">
      <alignment/>
    </xf>
    <xf numFmtId="43" fontId="17" fillId="0" borderId="16" xfId="0" applyNumberFormat="1" applyFont="1" applyBorder="1" applyAlignment="1">
      <alignment/>
    </xf>
    <xf numFmtId="43" fontId="17" fillId="0" borderId="16" xfId="0" applyNumberFormat="1" applyFont="1" applyBorder="1" applyAlignment="1">
      <alignment vertical="center"/>
    </xf>
    <xf numFmtId="43" fontId="28" fillId="0" borderId="16" xfId="0" applyNumberFormat="1" applyFont="1" applyBorder="1" applyAlignment="1">
      <alignment vertical="center"/>
    </xf>
    <xf numFmtId="43" fontId="28" fillId="0" borderId="0" xfId="0" applyNumberFormat="1" applyFont="1" applyAlignment="1">
      <alignment/>
    </xf>
    <xf numFmtId="0" fontId="17" fillId="0" borderId="19" xfId="0" applyFont="1" applyBorder="1" applyAlignment="1">
      <alignment horizontal="left"/>
    </xf>
    <xf numFmtId="43" fontId="17" fillId="0" borderId="16" xfId="87" applyFont="1" applyBorder="1" applyAlignment="1">
      <alignment horizontal="left" vertical="center"/>
    </xf>
    <xf numFmtId="43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15" xfId="0" applyFont="1" applyBorder="1" applyAlignment="1">
      <alignment horizontal="left" vertical="center"/>
    </xf>
    <xf numFmtId="43" fontId="17" fillId="0" borderId="15" xfId="87" applyFont="1" applyBorder="1" applyAlignment="1">
      <alignment horizontal="left" vertical="center"/>
    </xf>
    <xf numFmtId="43" fontId="10" fillId="0" borderId="17" xfId="87" applyFont="1" applyBorder="1" applyAlignment="1">
      <alignment horizontal="center" vertical="center"/>
    </xf>
    <xf numFmtId="0" fontId="5" fillId="0" borderId="0" xfId="109" applyFont="1" applyFill="1" applyAlignment="1">
      <alignment horizontal="centerContinuous"/>
      <protection/>
    </xf>
    <xf numFmtId="0" fontId="6" fillId="0" borderId="0" xfId="109" applyFont="1" applyFill="1" applyAlignment="1">
      <alignment horizontal="centerContinuous"/>
      <protection/>
    </xf>
    <xf numFmtId="0" fontId="6" fillId="0" borderId="0" xfId="109" applyFont="1" applyFill="1">
      <alignment/>
      <protection/>
    </xf>
    <xf numFmtId="0" fontId="6" fillId="0" borderId="0" xfId="109" applyFont="1" applyFill="1" applyAlignment="1">
      <alignment/>
      <protection/>
    </xf>
    <xf numFmtId="0" fontId="5" fillId="0" borderId="0" xfId="77" applyFont="1" applyFill="1" applyBorder="1" applyAlignment="1">
      <alignment vertical="center"/>
      <protection/>
    </xf>
    <xf numFmtId="0" fontId="6" fillId="0" borderId="31" xfId="109" applyFont="1" applyFill="1" applyBorder="1" applyAlignment="1">
      <alignment horizontal="center"/>
      <protection/>
    </xf>
    <xf numFmtId="0" fontId="6" fillId="0" borderId="32" xfId="109" applyFont="1" applyFill="1" applyBorder="1" applyAlignment="1">
      <alignment horizontal="centerContinuous"/>
      <protection/>
    </xf>
    <xf numFmtId="0" fontId="6" fillId="0" borderId="33" xfId="109" applyFont="1" applyFill="1" applyBorder="1" applyAlignment="1">
      <alignment horizontal="centerContinuous"/>
      <protection/>
    </xf>
    <xf numFmtId="0" fontId="6" fillId="0" borderId="34" xfId="109" applyFont="1" applyFill="1" applyBorder="1" applyAlignment="1">
      <alignment horizontal="centerContinuous"/>
      <protection/>
    </xf>
    <xf numFmtId="0" fontId="5" fillId="0" borderId="28" xfId="109" applyFont="1" applyFill="1" applyBorder="1" applyAlignment="1">
      <alignment horizontal="centerContinuous"/>
      <protection/>
    </xf>
    <xf numFmtId="0" fontId="5" fillId="0" borderId="26" xfId="109" applyFont="1" applyFill="1" applyBorder="1" applyAlignment="1">
      <alignment horizontal="centerContinuous"/>
      <protection/>
    </xf>
    <xf numFmtId="0" fontId="5" fillId="0" borderId="27" xfId="109" applyFont="1" applyFill="1" applyBorder="1" applyAlignment="1">
      <alignment horizontal="centerContinuous"/>
      <protection/>
    </xf>
    <xf numFmtId="0" fontId="5" fillId="0" borderId="35" xfId="109" applyFont="1" applyFill="1" applyBorder="1" applyAlignment="1">
      <alignment horizontal="center"/>
      <protection/>
    </xf>
    <xf numFmtId="0" fontId="6" fillId="0" borderId="0" xfId="77" applyFont="1" applyFill="1" applyAlignment="1">
      <alignment vertical="center"/>
      <protection/>
    </xf>
    <xf numFmtId="0" fontId="5" fillId="0" borderId="29" xfId="109" applyFont="1" applyFill="1" applyBorder="1" applyAlignment="1">
      <alignment horizontal="center"/>
      <protection/>
    </xf>
    <xf numFmtId="0" fontId="5" fillId="0" borderId="23" xfId="109" applyFont="1" applyFill="1" applyBorder="1" applyAlignment="1">
      <alignment horizontal="center"/>
      <protection/>
    </xf>
    <xf numFmtId="0" fontId="5" fillId="0" borderId="36" xfId="109" applyFont="1" applyFill="1" applyBorder="1" applyAlignment="1">
      <alignment horizontal="left"/>
      <protection/>
    </xf>
    <xf numFmtId="0" fontId="5" fillId="0" borderId="25" xfId="109" applyFont="1" applyFill="1" applyBorder="1" applyAlignment="1">
      <alignment horizontal="center"/>
      <protection/>
    </xf>
    <xf numFmtId="0" fontId="5" fillId="0" borderId="28" xfId="109" applyFont="1" applyFill="1" applyBorder="1" applyAlignment="1">
      <alignment horizontal="center"/>
      <protection/>
    </xf>
    <xf numFmtId="0" fontId="5" fillId="0" borderId="24" xfId="109" applyFont="1" applyFill="1" applyBorder="1" applyAlignment="1">
      <alignment horizontal="center"/>
      <protection/>
    </xf>
    <xf numFmtId="0" fontId="5" fillId="0" borderId="21" xfId="109" applyFont="1" applyFill="1" applyBorder="1" applyAlignment="1">
      <alignment horizontal="center"/>
      <protection/>
    </xf>
    <xf numFmtId="0" fontId="30" fillId="0" borderId="20" xfId="109" applyFont="1" applyFill="1" applyBorder="1">
      <alignment/>
      <protection/>
    </xf>
    <xf numFmtId="200" fontId="30" fillId="0" borderId="25" xfId="87" applyNumberFormat="1" applyFont="1" applyFill="1" applyBorder="1" applyAlignment="1">
      <alignment horizontal="center"/>
    </xf>
    <xf numFmtId="200" fontId="30" fillId="0" borderId="29" xfId="87" applyNumberFormat="1" applyFont="1" applyFill="1" applyBorder="1" applyAlignment="1">
      <alignment horizontal="center"/>
    </xf>
    <xf numFmtId="200" fontId="30" fillId="0" borderId="23" xfId="87" applyNumberFormat="1" applyFont="1" applyFill="1" applyBorder="1" applyAlignment="1">
      <alignment horizontal="center"/>
    </xf>
    <xf numFmtId="0" fontId="30" fillId="0" borderId="24" xfId="109" applyFont="1" applyFill="1" applyBorder="1">
      <alignment/>
      <protection/>
    </xf>
    <xf numFmtId="0" fontId="30" fillId="0" borderId="0" xfId="109" applyFont="1" applyFill="1" applyBorder="1" applyAlignment="1">
      <alignment horizontal="center"/>
      <protection/>
    </xf>
    <xf numFmtId="0" fontId="30" fillId="0" borderId="0" xfId="109" applyFont="1" applyFill="1" applyBorder="1">
      <alignment/>
      <protection/>
    </xf>
    <xf numFmtId="200" fontId="30" fillId="0" borderId="0" xfId="109" applyNumberFormat="1" applyFont="1" applyFill="1" applyBorder="1" applyAlignment="1">
      <alignment horizontal="center"/>
      <protection/>
    </xf>
    <xf numFmtId="0" fontId="6" fillId="0" borderId="0" xfId="109" applyFont="1" applyFill="1" applyBorder="1">
      <alignment/>
      <protection/>
    </xf>
    <xf numFmtId="0" fontId="17" fillId="0" borderId="0" xfId="109" applyFont="1" applyAlignment="1">
      <alignment horizontal="left"/>
      <protection/>
    </xf>
    <xf numFmtId="0" fontId="5" fillId="0" borderId="0" xfId="109" applyFont="1" applyAlignment="1">
      <alignment horizontal="centerContinuous"/>
      <protection/>
    </xf>
    <xf numFmtId="0" fontId="6" fillId="0" borderId="0" xfId="109" applyFont="1" applyAlignment="1">
      <alignment horizontal="centerContinuous"/>
      <protection/>
    </xf>
    <xf numFmtId="0" fontId="6" fillId="0" borderId="0" xfId="109" applyFont="1">
      <alignment/>
      <protection/>
    </xf>
    <xf numFmtId="0" fontId="6" fillId="0" borderId="0" xfId="109" applyFont="1" applyAlignment="1">
      <alignment/>
      <protection/>
    </xf>
    <xf numFmtId="0" fontId="5" fillId="0" borderId="0" xfId="77" applyFont="1" applyBorder="1" applyAlignment="1">
      <alignment vertical="center"/>
      <protection/>
    </xf>
    <xf numFmtId="0" fontId="6" fillId="0" borderId="31" xfId="109" applyFont="1" applyBorder="1" applyAlignment="1">
      <alignment horizontal="center"/>
      <protection/>
    </xf>
    <xf numFmtId="0" fontId="6" fillId="0" borderId="32" xfId="109" applyFont="1" applyBorder="1" applyAlignment="1">
      <alignment horizontal="centerContinuous"/>
      <protection/>
    </xf>
    <xf numFmtId="0" fontId="6" fillId="0" borderId="33" xfId="109" applyFont="1" applyBorder="1" applyAlignment="1">
      <alignment horizontal="centerContinuous"/>
      <protection/>
    </xf>
    <xf numFmtId="0" fontId="5" fillId="0" borderId="37" xfId="109" applyFont="1" applyBorder="1" applyAlignment="1">
      <alignment horizontal="center"/>
      <protection/>
    </xf>
    <xf numFmtId="0" fontId="5" fillId="0" borderId="26" xfId="109" applyFont="1" applyBorder="1" applyAlignment="1">
      <alignment horizontal="center"/>
      <protection/>
    </xf>
    <xf numFmtId="0" fontId="5" fillId="0" borderId="18" xfId="109" applyFont="1" applyBorder="1" applyAlignment="1">
      <alignment horizontal="center"/>
      <protection/>
    </xf>
    <xf numFmtId="0" fontId="5" fillId="0" borderId="38" xfId="109" applyFont="1" applyBorder="1" applyAlignment="1">
      <alignment horizontal="center"/>
      <protection/>
    </xf>
    <xf numFmtId="0" fontId="6" fillId="0" borderId="0" xfId="77" applyFont="1" applyAlignment="1">
      <alignment vertical="center"/>
      <protection/>
    </xf>
    <xf numFmtId="0" fontId="31" fillId="0" borderId="0" xfId="109" applyFont="1" applyBorder="1" applyAlignment="1">
      <alignment horizontal="center"/>
      <protection/>
    </xf>
    <xf numFmtId="0" fontId="7" fillId="0" borderId="0" xfId="109" applyFont="1">
      <alignment/>
      <protection/>
    </xf>
    <xf numFmtId="0" fontId="6" fillId="0" borderId="39" xfId="109" applyFont="1" applyBorder="1" applyAlignment="1">
      <alignment horizontal="center"/>
      <protection/>
    </xf>
    <xf numFmtId="0" fontId="6" fillId="0" borderId="17" xfId="109" applyFont="1" applyBorder="1" applyAlignment="1">
      <alignment/>
      <protection/>
    </xf>
    <xf numFmtId="0" fontId="6" fillId="0" borderId="17" xfId="109" applyFont="1" applyBorder="1" applyAlignment="1">
      <alignment horizontal="center"/>
      <protection/>
    </xf>
    <xf numFmtId="0" fontId="32" fillId="0" borderId="17" xfId="109" applyFont="1" applyBorder="1" applyAlignment="1">
      <alignment horizontal="right"/>
      <protection/>
    </xf>
    <xf numFmtId="0" fontId="6" fillId="0" borderId="17" xfId="109" applyFont="1" applyBorder="1">
      <alignment/>
      <protection/>
    </xf>
    <xf numFmtId="200" fontId="6" fillId="0" borderId="40" xfId="87" applyNumberFormat="1" applyFont="1" applyBorder="1" applyAlignment="1">
      <alignment/>
    </xf>
    <xf numFmtId="0" fontId="30" fillId="0" borderId="39" xfId="109" applyFont="1" applyBorder="1" applyAlignment="1">
      <alignment horizontal="center"/>
      <protection/>
    </xf>
    <xf numFmtId="0" fontId="30" fillId="0" borderId="17" xfId="109" applyFont="1" applyBorder="1">
      <alignment/>
      <protection/>
    </xf>
    <xf numFmtId="200" fontId="30" fillId="0" borderId="24" xfId="87" applyNumberFormat="1" applyFont="1" applyBorder="1" applyAlignment="1">
      <alignment horizontal="center"/>
    </xf>
    <xf numFmtId="200" fontId="30" fillId="0" borderId="25" xfId="87" applyNumberFormat="1" applyFont="1" applyBorder="1" applyAlignment="1">
      <alignment horizontal="center"/>
    </xf>
    <xf numFmtId="200" fontId="30" fillId="0" borderId="21" xfId="87" applyNumberFormat="1" applyFont="1" applyBorder="1" applyAlignment="1">
      <alignment horizontal="center"/>
    </xf>
    <xf numFmtId="200" fontId="30" fillId="0" borderId="40" xfId="87" applyNumberFormat="1" applyFont="1" applyBorder="1" applyAlignment="1">
      <alignment horizontal="center"/>
    </xf>
    <xf numFmtId="0" fontId="31" fillId="0" borderId="40" xfId="109" applyFont="1" applyBorder="1" applyAlignment="1">
      <alignment horizontal="center"/>
      <protection/>
    </xf>
    <xf numFmtId="0" fontId="30" fillId="0" borderId="41" xfId="109" applyFont="1" applyBorder="1" applyAlignment="1">
      <alignment horizontal="center"/>
      <protection/>
    </xf>
    <xf numFmtId="0" fontId="31" fillId="0" borderId="42" xfId="109" applyFont="1" applyBorder="1" applyAlignment="1">
      <alignment horizontal="center"/>
      <protection/>
    </xf>
    <xf numFmtId="0" fontId="31" fillId="0" borderId="43" xfId="109" applyFont="1" applyBorder="1" applyAlignment="1">
      <alignment horizontal="center"/>
      <protection/>
    </xf>
    <xf numFmtId="200" fontId="30" fillId="0" borderId="44" xfId="109" applyNumberFormat="1" applyFont="1" applyBorder="1" applyAlignment="1">
      <alignment horizontal="center"/>
      <protection/>
    </xf>
    <xf numFmtId="0" fontId="30" fillId="0" borderId="0" xfId="109" applyFont="1" applyBorder="1">
      <alignment/>
      <protection/>
    </xf>
    <xf numFmtId="200" fontId="30" fillId="0" borderId="0" xfId="109" applyNumberFormat="1" applyFont="1" applyBorder="1" applyAlignment="1">
      <alignment horizontal="center"/>
      <protection/>
    </xf>
    <xf numFmtId="0" fontId="6" fillId="0" borderId="0" xfId="109" applyFont="1" applyBorder="1">
      <alignment/>
      <protection/>
    </xf>
    <xf numFmtId="0" fontId="6" fillId="0" borderId="0" xfId="109" applyFont="1" applyAlignment="1">
      <alignment horizontal="center"/>
      <protection/>
    </xf>
    <xf numFmtId="0" fontId="10" fillId="0" borderId="0" xfId="109" applyFont="1" applyAlignment="1">
      <alignment horizontal="centerContinuous"/>
      <protection/>
    </xf>
    <xf numFmtId="0" fontId="17" fillId="0" borderId="0" xfId="109" applyFont="1" applyAlignment="1">
      <alignment horizontal="centerContinuous"/>
      <protection/>
    </xf>
    <xf numFmtId="43" fontId="17" fillId="0" borderId="0" xfId="87" applyFont="1" applyAlignment="1">
      <alignment horizontal="centerContinuous"/>
    </xf>
    <xf numFmtId="0" fontId="17" fillId="0" borderId="0" xfId="109" applyFont="1">
      <alignment/>
      <protection/>
    </xf>
    <xf numFmtId="0" fontId="17" fillId="0" borderId="18" xfId="109" applyFont="1" applyBorder="1" applyAlignment="1">
      <alignment horizontal="center"/>
      <protection/>
    </xf>
    <xf numFmtId="0" fontId="17" fillId="0" borderId="15" xfId="109" applyFont="1" applyBorder="1" applyAlignment="1">
      <alignment horizontal="center"/>
      <protection/>
    </xf>
    <xf numFmtId="0" fontId="18" fillId="0" borderId="24" xfId="109" applyFont="1" applyBorder="1" applyAlignment="1">
      <alignment horizontal="left"/>
      <protection/>
    </xf>
    <xf numFmtId="0" fontId="18" fillId="0" borderId="0" xfId="109" applyFont="1" applyAlignment="1">
      <alignment horizontal="left"/>
      <protection/>
    </xf>
    <xf numFmtId="0" fontId="17" fillId="0" borderId="0" xfId="109" applyFont="1" applyAlignment="1">
      <alignment horizontal="center"/>
      <protection/>
    </xf>
    <xf numFmtId="0" fontId="17" fillId="0" borderId="16" xfId="109" applyFont="1" applyBorder="1" applyAlignment="1">
      <alignment horizontal="center"/>
      <protection/>
    </xf>
    <xf numFmtId="0" fontId="33" fillId="0" borderId="16" xfId="109" applyFont="1" applyBorder="1">
      <alignment/>
      <protection/>
    </xf>
    <xf numFmtId="0" fontId="6" fillId="0" borderId="16" xfId="109" applyFont="1" applyBorder="1" applyAlignment="1">
      <alignment horizontal="center"/>
      <protection/>
    </xf>
    <xf numFmtId="0" fontId="6" fillId="0" borderId="16" xfId="109" applyFont="1" applyBorder="1">
      <alignment/>
      <protection/>
    </xf>
    <xf numFmtId="0" fontId="17" fillId="0" borderId="16" xfId="109" applyFont="1" applyBorder="1">
      <alignment/>
      <protection/>
    </xf>
    <xf numFmtId="0" fontId="10" fillId="0" borderId="24" xfId="109" applyFont="1" applyBorder="1" applyAlignment="1">
      <alignment horizontal="centerContinuous"/>
      <protection/>
    </xf>
    <xf numFmtId="0" fontId="10" fillId="0" borderId="25" xfId="109" applyFont="1" applyBorder="1" applyAlignment="1">
      <alignment horizontal="centerContinuous"/>
      <protection/>
    </xf>
    <xf numFmtId="0" fontId="10" fillId="0" borderId="21" xfId="109" applyFont="1" applyBorder="1" applyAlignment="1">
      <alignment horizontal="centerContinuous"/>
      <protection/>
    </xf>
    <xf numFmtId="0" fontId="10" fillId="0" borderId="17" xfId="109" applyFont="1" applyBorder="1" applyAlignment="1">
      <alignment horizontal="center"/>
      <protection/>
    </xf>
    <xf numFmtId="0" fontId="10" fillId="0" borderId="0" xfId="109" applyFont="1">
      <alignment/>
      <protection/>
    </xf>
    <xf numFmtId="43" fontId="17" fillId="0" borderId="0" xfId="87" applyFont="1" applyAlignment="1">
      <alignment/>
    </xf>
    <xf numFmtId="0" fontId="10" fillId="0" borderId="16" xfId="0" applyFont="1" applyBorder="1" applyAlignment="1">
      <alignment horizontal="centerContinuous"/>
    </xf>
    <xf numFmtId="0" fontId="10" fillId="0" borderId="16" xfId="0" applyFont="1" applyBorder="1" applyAlignment="1">
      <alignment horizontal="center" vertical="top"/>
    </xf>
    <xf numFmtId="3" fontId="17" fillId="0" borderId="23" xfId="101" applyNumberFormat="1" applyFont="1" applyBorder="1">
      <alignment/>
      <protection/>
    </xf>
    <xf numFmtId="0" fontId="10" fillId="0" borderId="0" xfId="87" applyNumberFormat="1" applyFont="1" applyBorder="1" applyAlignment="1">
      <alignment horizontal="left"/>
    </xf>
    <xf numFmtId="0" fontId="17" fillId="0" borderId="0" xfId="87" applyNumberFormat="1" applyFont="1" applyBorder="1" applyAlignment="1">
      <alignment horizontal="left"/>
    </xf>
    <xf numFmtId="43" fontId="17" fillId="0" borderId="0" xfId="87" applyFont="1" applyBorder="1" applyAlignment="1">
      <alignment horizontal="left"/>
    </xf>
    <xf numFmtId="0" fontId="17" fillId="0" borderId="0" xfId="110" applyFont="1" applyBorder="1" applyAlignment="1">
      <alignment horizontal="left"/>
      <protection/>
    </xf>
    <xf numFmtId="0" fontId="6" fillId="0" borderId="0" xfId="87" applyNumberFormat="1" applyFont="1" applyBorder="1" applyAlignment="1">
      <alignment horizontal="left"/>
    </xf>
    <xf numFmtId="43" fontId="17" fillId="0" borderId="0" xfId="87" applyFont="1" applyBorder="1" applyAlignment="1">
      <alignment horizontal="left"/>
    </xf>
    <xf numFmtId="0" fontId="17" fillId="0" borderId="0" xfId="87" applyNumberFormat="1" applyFont="1" applyBorder="1" applyAlignment="1">
      <alignment horizontal="right"/>
    </xf>
    <xf numFmtId="43" fontId="6" fillId="0" borderId="0" xfId="87" applyFont="1" applyBorder="1" applyAlignment="1">
      <alignment horizontal="left"/>
    </xf>
    <xf numFmtId="0" fontId="6" fillId="0" borderId="0" xfId="110" applyFont="1" applyBorder="1" applyAlignment="1">
      <alignment horizontal="left"/>
      <protection/>
    </xf>
    <xf numFmtId="0" fontId="6" fillId="0" borderId="26" xfId="87" applyNumberFormat="1" applyFont="1" applyBorder="1" applyAlignment="1">
      <alignment horizontal="center"/>
    </xf>
    <xf numFmtId="0" fontId="6" fillId="0" borderId="22" xfId="87" applyNumberFormat="1" applyFont="1" applyBorder="1" applyAlignment="1">
      <alignment horizontal="center"/>
    </xf>
    <xf numFmtId="0" fontId="5" fillId="0" borderId="26" xfId="87" applyNumberFormat="1" applyFont="1" applyBorder="1" applyAlignment="1">
      <alignment horizontal="center"/>
    </xf>
    <xf numFmtId="0" fontId="5" fillId="0" borderId="45" xfId="87" applyNumberFormat="1" applyFont="1" applyBorder="1" applyAlignment="1">
      <alignment horizontal="center"/>
    </xf>
    <xf numFmtId="0" fontId="5" fillId="0" borderId="46" xfId="87" applyNumberFormat="1" applyFont="1" applyBorder="1" applyAlignment="1">
      <alignment horizontal="left"/>
    </xf>
    <xf numFmtId="43" fontId="5" fillId="0" borderId="46" xfId="87" applyFont="1" applyBorder="1" applyAlignment="1">
      <alignment horizontal="left"/>
    </xf>
    <xf numFmtId="0" fontId="5" fillId="0" borderId="45" xfId="87" applyNumberFormat="1" applyFont="1" applyBorder="1" applyAlignment="1">
      <alignment horizontal="left"/>
    </xf>
    <xf numFmtId="43" fontId="5" fillId="0" borderId="0" xfId="87" applyFont="1" applyBorder="1" applyAlignment="1">
      <alignment horizontal="left"/>
    </xf>
    <xf numFmtId="0" fontId="5" fillId="0" borderId="0" xfId="87" applyNumberFormat="1" applyFont="1" applyBorder="1" applyAlignment="1">
      <alignment horizontal="left"/>
    </xf>
    <xf numFmtId="0" fontId="5" fillId="0" borderId="0" xfId="110" applyFont="1" applyBorder="1" applyAlignment="1">
      <alignment horizontal="left"/>
      <protection/>
    </xf>
    <xf numFmtId="0" fontId="5" fillId="0" borderId="15" xfId="87" applyNumberFormat="1" applyFont="1" applyBorder="1" applyAlignment="1">
      <alignment horizontal="left"/>
    </xf>
    <xf numFmtId="0" fontId="5" fillId="0" borderId="23" xfId="87" applyNumberFormat="1" applyFont="1" applyBorder="1" applyAlignment="1">
      <alignment horizontal="left"/>
    </xf>
    <xf numFmtId="43" fontId="5" fillId="0" borderId="23" xfId="87" applyFont="1" applyBorder="1" applyAlignment="1">
      <alignment horizontal="left"/>
    </xf>
    <xf numFmtId="0" fontId="5" fillId="0" borderId="17" xfId="87" applyNumberFormat="1" applyFont="1" applyBorder="1" applyAlignment="1">
      <alignment horizontal="left"/>
    </xf>
    <xf numFmtId="0" fontId="5" fillId="0" borderId="21" xfId="87" applyNumberFormat="1" applyFont="1" applyBorder="1" applyAlignment="1">
      <alignment horizontal="left"/>
    </xf>
    <xf numFmtId="43" fontId="5" fillId="0" borderId="21" xfId="87" applyFont="1" applyBorder="1" applyAlignment="1">
      <alignment horizontal="left"/>
    </xf>
    <xf numFmtId="0" fontId="6" fillId="0" borderId="16" xfId="87" applyNumberFormat="1" applyFont="1" applyBorder="1" applyAlignment="1">
      <alignment horizontal="left"/>
    </xf>
    <xf numFmtId="0" fontId="6" fillId="0" borderId="22" xfId="87" applyNumberFormat="1" applyFont="1" applyBorder="1" applyAlignment="1">
      <alignment horizontal="left"/>
    </xf>
    <xf numFmtId="43" fontId="6" fillId="0" borderId="18" xfId="87" applyFont="1" applyBorder="1" applyAlignment="1">
      <alignment horizontal="left"/>
    </xf>
    <xf numFmtId="43" fontId="6" fillId="0" borderId="16" xfId="87" applyFont="1" applyBorder="1" applyAlignment="1">
      <alignment horizontal="left"/>
    </xf>
    <xf numFmtId="43" fontId="5" fillId="0" borderId="17" xfId="87" applyFont="1" applyBorder="1" applyAlignment="1">
      <alignment horizontal="left"/>
    </xf>
    <xf numFmtId="43" fontId="5" fillId="0" borderId="25" xfId="87" applyFont="1" applyBorder="1" applyAlignment="1">
      <alignment horizontal="left"/>
    </xf>
    <xf numFmtId="43" fontId="6" fillId="0" borderId="15" xfId="87" applyFont="1" applyBorder="1" applyAlignment="1">
      <alignment horizontal="left"/>
    </xf>
    <xf numFmtId="0" fontId="6" fillId="0" borderId="15" xfId="87" applyNumberFormat="1" applyFont="1" applyBorder="1" applyAlignment="1">
      <alignment horizontal="left"/>
    </xf>
    <xf numFmtId="0" fontId="6" fillId="0" borderId="23" xfId="87" applyNumberFormat="1" applyFont="1" applyBorder="1" applyAlignment="1">
      <alignment horizontal="left"/>
    </xf>
    <xf numFmtId="43" fontId="6" fillId="0" borderId="29" xfId="87" applyFont="1" applyBorder="1" applyAlignment="1">
      <alignment horizontal="left"/>
    </xf>
    <xf numFmtId="0" fontId="17" fillId="0" borderId="0" xfId="87" applyNumberFormat="1" applyFont="1" applyBorder="1" applyAlignment="1">
      <alignment horizontal="left"/>
    </xf>
    <xf numFmtId="0" fontId="5" fillId="0" borderId="16" xfId="113" applyNumberFormat="1" applyFont="1" applyBorder="1" applyAlignment="1">
      <alignment vertical="center"/>
    </xf>
    <xf numFmtId="0" fontId="5" fillId="0" borderId="17" xfId="113" applyNumberFormat="1" applyFont="1" applyBorder="1" applyAlignment="1">
      <alignment vertical="center"/>
    </xf>
    <xf numFmtId="0" fontId="6" fillId="0" borderId="16" xfId="103" applyFont="1" applyFill="1" applyBorder="1">
      <alignment/>
      <protection/>
    </xf>
    <xf numFmtId="200" fontId="6" fillId="0" borderId="15" xfId="87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43" fontId="6" fillId="0" borderId="0" xfId="87" applyFont="1" applyFill="1" applyAlignment="1">
      <alignment horizontal="center" vertical="top"/>
    </xf>
    <xf numFmtId="43" fontId="10" fillId="0" borderId="0" xfId="87" applyFont="1" applyFill="1" applyAlignment="1">
      <alignment horizontal="centerContinuous"/>
    </xf>
    <xf numFmtId="43" fontId="6" fillId="0" borderId="24" xfId="87" applyFont="1" applyFill="1" applyBorder="1" applyAlignment="1">
      <alignment horizontal="centerContinuous" vertical="top"/>
    </xf>
    <xf numFmtId="43" fontId="6" fillId="0" borderId="23" xfId="87" applyFont="1" applyFill="1" applyBorder="1" applyAlignment="1" quotePrefix="1">
      <alignment horizontal="center" vertical="center"/>
    </xf>
    <xf numFmtId="201" fontId="6" fillId="0" borderId="22" xfId="87" applyNumberFormat="1" applyFont="1" applyFill="1" applyBorder="1" applyAlignment="1">
      <alignment horizontal="center" vertical="center"/>
    </xf>
    <xf numFmtId="201" fontId="6" fillId="0" borderId="21" xfId="87" applyNumberFormat="1" applyFont="1" applyFill="1" applyBorder="1" applyAlignment="1">
      <alignment horizontal="center" vertical="center"/>
    </xf>
    <xf numFmtId="43" fontId="34" fillId="0" borderId="0" xfId="87" applyFont="1" applyAlignment="1">
      <alignment/>
    </xf>
    <xf numFmtId="0" fontId="36" fillId="0" borderId="0" xfId="108" applyFont="1" applyAlignment="1">
      <alignment horizontal="left" vertical="center"/>
      <protection/>
    </xf>
    <xf numFmtId="0" fontId="36" fillId="0" borderId="0" xfId="108" applyFont="1" applyAlignment="1">
      <alignment vertical="center"/>
      <protection/>
    </xf>
    <xf numFmtId="0" fontId="36" fillId="0" borderId="0" xfId="108" applyFont="1" applyAlignment="1">
      <alignment horizontal="center" vertical="center"/>
      <protection/>
    </xf>
    <xf numFmtId="200" fontId="36" fillId="0" borderId="0" xfId="87" applyNumberFormat="1" applyFont="1" applyAlignment="1">
      <alignment vertical="center"/>
    </xf>
    <xf numFmtId="43" fontId="36" fillId="0" borderId="0" xfId="87" applyFont="1" applyAlignment="1">
      <alignment horizontal="center" vertical="center"/>
    </xf>
    <xf numFmtId="43" fontId="36" fillId="0" borderId="0" xfId="87" applyFont="1" applyAlignment="1">
      <alignment vertical="center"/>
    </xf>
    <xf numFmtId="0" fontId="10" fillId="0" borderId="0" xfId="0" applyFont="1" applyBorder="1" applyAlignment="1">
      <alignment/>
    </xf>
    <xf numFmtId="0" fontId="6" fillId="0" borderId="18" xfId="0" applyFont="1" applyBorder="1" applyAlignment="1">
      <alignment wrapText="1"/>
    </xf>
    <xf numFmtId="43" fontId="10" fillId="0" borderId="0" xfId="89" applyFont="1" applyAlignment="1">
      <alignment horizontal="centerContinuous"/>
    </xf>
    <xf numFmtId="0" fontId="6" fillId="0" borderId="0" xfId="97" applyFont="1" applyAlignment="1">
      <alignment horizontal="centerContinuous"/>
      <protection/>
    </xf>
    <xf numFmtId="0" fontId="6" fillId="0" borderId="0" xfId="97" applyFont="1">
      <alignment/>
      <protection/>
    </xf>
    <xf numFmtId="0" fontId="17" fillId="0" borderId="0" xfId="97" applyFont="1" applyAlignment="1">
      <alignment horizontal="centerContinuous"/>
      <protection/>
    </xf>
    <xf numFmtId="0" fontId="17" fillId="0" borderId="0" xfId="97" applyFont="1">
      <alignment/>
      <protection/>
    </xf>
    <xf numFmtId="43" fontId="17" fillId="0" borderId="0" xfId="89" applyFont="1" applyAlignment="1">
      <alignment/>
    </xf>
    <xf numFmtId="0" fontId="17" fillId="0" borderId="0" xfId="97" applyFont="1" applyAlignment="1">
      <alignment/>
      <protection/>
    </xf>
    <xf numFmtId="43" fontId="17" fillId="0" borderId="18" xfId="89" applyFont="1" applyBorder="1" applyAlignment="1">
      <alignment horizontal="center" vertical="center"/>
    </xf>
    <xf numFmtId="43" fontId="17" fillId="0" borderId="28" xfId="89" applyFont="1" applyBorder="1" applyAlignment="1">
      <alignment horizontal="centerContinuous" vertical="center"/>
    </xf>
    <xf numFmtId="43" fontId="17" fillId="0" borderId="16" xfId="89" applyFont="1" applyBorder="1" applyAlignment="1">
      <alignment horizontal="center" vertical="center"/>
    </xf>
    <xf numFmtId="43" fontId="17" fillId="0" borderId="0" xfId="89" applyFont="1" applyBorder="1" applyAlignment="1">
      <alignment horizontal="centerContinuous" vertical="center"/>
    </xf>
    <xf numFmtId="0" fontId="17" fillId="0" borderId="16" xfId="97" applyFont="1" applyBorder="1" applyAlignment="1">
      <alignment horizontal="center"/>
      <protection/>
    </xf>
    <xf numFmtId="43" fontId="17" fillId="0" borderId="27" xfId="89" applyFont="1" applyBorder="1" applyAlignment="1">
      <alignment horizontal="center"/>
    </xf>
    <xf numFmtId="43" fontId="17" fillId="0" borderId="18" xfId="89" applyFont="1" applyBorder="1" applyAlignment="1">
      <alignment horizontal="center"/>
    </xf>
    <xf numFmtId="43" fontId="17" fillId="0" borderId="15" xfId="89" applyFont="1" applyBorder="1" applyAlignment="1">
      <alignment horizontal="center" vertical="center"/>
    </xf>
    <xf numFmtId="43" fontId="17" fillId="0" borderId="29" xfId="89" applyFont="1" applyBorder="1" applyAlignment="1">
      <alignment horizontal="center" vertical="center"/>
    </xf>
    <xf numFmtId="200" fontId="17" fillId="0" borderId="19" xfId="89" applyNumberFormat="1" applyFont="1" applyBorder="1" applyAlignment="1">
      <alignment/>
    </xf>
    <xf numFmtId="43" fontId="17" fillId="0" borderId="22" xfId="89" applyFont="1" applyBorder="1" applyAlignment="1">
      <alignment/>
    </xf>
    <xf numFmtId="0" fontId="17" fillId="0" borderId="0" xfId="97" applyFont="1" applyBorder="1">
      <alignment/>
      <protection/>
    </xf>
    <xf numFmtId="0" fontId="17" fillId="0" borderId="16" xfId="103" applyFont="1" applyFill="1" applyBorder="1">
      <alignment/>
      <protection/>
    </xf>
    <xf numFmtId="200" fontId="17" fillId="0" borderId="16" xfId="89" applyNumberFormat="1" applyFont="1" applyBorder="1" applyAlignment="1">
      <alignment/>
    </xf>
    <xf numFmtId="43" fontId="6" fillId="0" borderId="22" xfId="89" applyFont="1" applyBorder="1" applyAlignment="1">
      <alignment/>
    </xf>
    <xf numFmtId="0" fontId="6" fillId="0" borderId="0" xfId="97" applyFont="1" applyBorder="1">
      <alignment/>
      <protection/>
    </xf>
    <xf numFmtId="200" fontId="6" fillId="0" borderId="36" xfId="89" applyNumberFormat="1" applyFont="1" applyBorder="1" applyAlignment="1">
      <alignment/>
    </xf>
    <xf numFmtId="0" fontId="5" fillId="0" borderId="0" xfId="97" applyFont="1">
      <alignment/>
      <protection/>
    </xf>
    <xf numFmtId="43" fontId="6" fillId="0" borderId="0" xfId="89" applyFont="1" applyAlignment="1">
      <alignment/>
    </xf>
    <xf numFmtId="0" fontId="6" fillId="0" borderId="0" xfId="97" applyFont="1" applyAlignment="1">
      <alignment/>
      <protection/>
    </xf>
    <xf numFmtId="43" fontId="6" fillId="0" borderId="0" xfId="89" applyFont="1" applyAlignment="1">
      <alignment/>
    </xf>
    <xf numFmtId="200" fontId="6" fillId="0" borderId="0" xfId="89" applyNumberFormat="1" applyFont="1" applyBorder="1" applyAlignment="1">
      <alignment/>
    </xf>
    <xf numFmtId="43" fontId="7" fillId="0" borderId="15" xfId="89" applyFont="1" applyBorder="1" applyAlignment="1">
      <alignment horizontal="center" vertical="center"/>
    </xf>
    <xf numFmtId="200" fontId="6" fillId="0" borderId="0" xfId="87" applyNumberFormat="1" applyFont="1" applyAlignment="1">
      <alignment/>
    </xf>
    <xf numFmtId="200" fontId="17" fillId="0" borderId="0" xfId="108" applyNumberFormat="1" applyFont="1" applyAlignment="1">
      <alignment vertical="center"/>
      <protection/>
    </xf>
    <xf numFmtId="9" fontId="6" fillId="0" borderId="16" xfId="103" applyNumberFormat="1" applyFont="1" applyFill="1" applyBorder="1">
      <alignment/>
      <protection/>
    </xf>
    <xf numFmtId="43" fontId="7" fillId="0" borderId="20" xfId="89" applyFont="1" applyBorder="1" applyAlignment="1">
      <alignment horizontal="center" vertical="center"/>
    </xf>
    <xf numFmtId="200" fontId="6" fillId="0" borderId="0" xfId="87" applyNumberFormat="1" applyFont="1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 wrapText="1" indent="1"/>
    </xf>
    <xf numFmtId="0" fontId="6" fillId="0" borderId="15" xfId="0" applyFont="1" applyBorder="1" applyAlignment="1">
      <alignment horizontal="left" wrapText="1" indent="1"/>
    </xf>
    <xf numFmtId="200" fontId="6" fillId="0" borderId="18" xfId="87" applyNumberFormat="1" applyFont="1" applyFill="1" applyBorder="1" applyAlignment="1">
      <alignment/>
    </xf>
    <xf numFmtId="0" fontId="17" fillId="0" borderId="19" xfId="103" applyFont="1" applyFill="1" applyBorder="1">
      <alignment/>
      <protection/>
    </xf>
    <xf numFmtId="0" fontId="6" fillId="0" borderId="15" xfId="87" applyNumberFormat="1" applyFont="1" applyBorder="1" applyAlignment="1">
      <alignment horizontal="left"/>
    </xf>
    <xf numFmtId="0" fontId="6" fillId="0" borderId="18" xfId="87" applyNumberFormat="1" applyFont="1" applyBorder="1" applyAlignment="1">
      <alignment horizontal="left"/>
    </xf>
    <xf numFmtId="43" fontId="6" fillId="0" borderId="18" xfId="87" applyFont="1" applyBorder="1" applyAlignment="1">
      <alignment horizontal="left"/>
    </xf>
    <xf numFmtId="43" fontId="6" fillId="0" borderId="15" xfId="87" applyFont="1" applyBorder="1" applyAlignment="1">
      <alignment horizontal="left"/>
    </xf>
    <xf numFmtId="0" fontId="6" fillId="0" borderId="18" xfId="87" applyNumberFormat="1" applyFont="1" applyBorder="1" applyAlignment="1">
      <alignment horizontal="left" indent="1"/>
    </xf>
    <xf numFmtId="0" fontId="6" fillId="0" borderId="15" xfId="87" applyNumberFormat="1" applyFont="1" applyBorder="1" applyAlignment="1">
      <alignment horizontal="left" indent="1"/>
    </xf>
    <xf numFmtId="0" fontId="6" fillId="0" borderId="16" xfId="87" applyNumberFormat="1" applyFont="1" applyBorder="1" applyAlignment="1">
      <alignment horizontal="left" indent="1"/>
    </xf>
    <xf numFmtId="0" fontId="6" fillId="0" borderId="15" xfId="87" applyNumberFormat="1" applyFont="1" applyBorder="1" applyAlignment="1">
      <alignment horizontal="left" indent="1"/>
    </xf>
    <xf numFmtId="200" fontId="17" fillId="0" borderId="0" xfId="89" applyNumberFormat="1" applyFont="1" applyBorder="1" applyAlignment="1">
      <alignment/>
    </xf>
    <xf numFmtId="43" fontId="7" fillId="0" borderId="16" xfId="89" applyFont="1" applyBorder="1" applyAlignment="1">
      <alignment horizontal="center" vertical="center"/>
    </xf>
    <xf numFmtId="0" fontId="17" fillId="0" borderId="18" xfId="97" applyFont="1" applyBorder="1" applyAlignment="1">
      <alignment horizontal="center"/>
      <protection/>
    </xf>
    <xf numFmtId="200" fontId="6" fillId="0" borderId="18" xfId="87" applyNumberFormat="1" applyFont="1" applyBorder="1" applyAlignment="1">
      <alignment/>
    </xf>
    <xf numFmtId="200" fontId="6" fillId="0" borderId="16" xfId="87" applyNumberFormat="1" applyFont="1" applyBorder="1" applyAlignment="1">
      <alignment/>
    </xf>
    <xf numFmtId="200" fontId="6" fillId="0" borderId="15" xfId="87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43" fontId="6" fillId="0" borderId="0" xfId="87" applyFont="1" applyBorder="1" applyAlignment="1">
      <alignment horizontal="left" vertical="center"/>
    </xf>
    <xf numFmtId="43" fontId="6" fillId="0" borderId="0" xfId="87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17" fillId="0" borderId="0" xfId="103" applyFont="1" applyFill="1" applyBorder="1">
      <alignment/>
      <protection/>
    </xf>
    <xf numFmtId="0" fontId="6" fillId="0" borderId="0" xfId="103" applyFont="1" applyFill="1" applyBorder="1">
      <alignment/>
      <protection/>
    </xf>
    <xf numFmtId="43" fontId="17" fillId="0" borderId="16" xfId="89" applyFont="1" applyBorder="1" applyAlignment="1">
      <alignment horizontal="center"/>
    </xf>
    <xf numFmtId="43" fontId="6" fillId="0" borderId="16" xfId="87" applyFont="1" applyBorder="1" applyAlignment="1">
      <alignment horizontal="center" vertical="center"/>
    </xf>
    <xf numFmtId="43" fontId="6" fillId="0" borderId="29" xfId="87" applyFont="1" applyBorder="1" applyAlignment="1">
      <alignment horizontal="centerContinuous" vertical="center"/>
    </xf>
    <xf numFmtId="0" fontId="6" fillId="0" borderId="29" xfId="103" applyFont="1" applyFill="1" applyBorder="1">
      <alignment/>
      <protection/>
    </xf>
    <xf numFmtId="43" fontId="6" fillId="0" borderId="29" xfId="87" applyFont="1" applyBorder="1" applyAlignment="1">
      <alignment vertical="center"/>
    </xf>
    <xf numFmtId="43" fontId="12" fillId="0" borderId="16" xfId="87" applyFont="1" applyFill="1" applyBorder="1" applyAlignment="1">
      <alignment horizontal="center" vertical="center"/>
    </xf>
    <xf numFmtId="43" fontId="12" fillId="0" borderId="16" xfId="87" applyFont="1" applyFill="1" applyBorder="1" applyAlignment="1">
      <alignment vertical="center"/>
    </xf>
    <xf numFmtId="43" fontId="11" fillId="0" borderId="17" xfId="87" applyFont="1" applyFill="1" applyBorder="1" applyAlignment="1">
      <alignment horizontal="center" vertical="center"/>
    </xf>
    <xf numFmtId="200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0" xfId="0" applyFont="1" applyAlignment="1">
      <alignment horizontal="left" indent="2"/>
    </xf>
    <xf numFmtId="0" fontId="17" fillId="0" borderId="0" xfId="0" applyFont="1" applyAlignment="1">
      <alignment horizontal="left" indent="1"/>
    </xf>
    <xf numFmtId="0" fontId="17" fillId="0" borderId="0" xfId="0" applyFont="1" applyAlignment="1">
      <alignment horizontal="centerContinuous"/>
    </xf>
    <xf numFmtId="200" fontId="17" fillId="0" borderId="22" xfId="87" applyNumberFormat="1" applyFont="1" applyBorder="1" applyAlignment="1">
      <alignment/>
    </xf>
    <xf numFmtId="0" fontId="5" fillId="0" borderId="19" xfId="0" applyFont="1" applyBorder="1" applyAlignment="1">
      <alignment/>
    </xf>
    <xf numFmtId="0" fontId="10" fillId="0" borderId="28" xfId="0" applyFont="1" applyBorder="1" applyAlignment="1">
      <alignment/>
    </xf>
    <xf numFmtId="200" fontId="10" fillId="0" borderId="26" xfId="0" applyNumberFormat="1" applyFont="1" applyBorder="1" applyAlignment="1">
      <alignment/>
    </xf>
    <xf numFmtId="0" fontId="10" fillId="0" borderId="0" xfId="0" applyFont="1" applyBorder="1" applyAlignment="1">
      <alignment/>
    </xf>
    <xf numFmtId="200" fontId="10" fillId="0" borderId="22" xfId="87" applyNumberFormat="1" applyFont="1" applyBorder="1" applyAlignment="1">
      <alignment/>
    </xf>
    <xf numFmtId="0" fontId="24" fillId="0" borderId="17" xfId="0" applyFont="1" applyBorder="1" applyAlignment="1">
      <alignment horizontal="center"/>
    </xf>
    <xf numFmtId="200" fontId="24" fillId="0" borderId="17" xfId="87" applyNumberFormat="1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9" xfId="0" applyFont="1" applyBorder="1" applyAlignment="1">
      <alignment/>
    </xf>
    <xf numFmtId="200" fontId="24" fillId="0" borderId="23" xfId="87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17" fillId="0" borderId="0" xfId="0" applyFont="1" applyAlignment="1">
      <alignment vertical="top"/>
    </xf>
    <xf numFmtId="200" fontId="17" fillId="0" borderId="0" xfId="87" applyNumberFormat="1" applyFont="1" applyBorder="1" applyAlignment="1">
      <alignment/>
    </xf>
    <xf numFmtId="0" fontId="17" fillId="0" borderId="0" xfId="0" applyFont="1" applyAlignment="1">
      <alignment vertical="top"/>
    </xf>
    <xf numFmtId="200" fontId="30" fillId="0" borderId="17" xfId="87" applyNumberFormat="1" applyFont="1" applyBorder="1" applyAlignment="1">
      <alignment horizontal="center"/>
    </xf>
    <xf numFmtId="0" fontId="17" fillId="0" borderId="27" xfId="109" applyFont="1" applyBorder="1">
      <alignment/>
      <protection/>
    </xf>
    <xf numFmtId="0" fontId="17" fillId="0" borderId="16" xfId="109" applyFont="1" applyBorder="1" applyAlignment="1">
      <alignment horizontal="left"/>
      <protection/>
    </xf>
    <xf numFmtId="200" fontId="17" fillId="0" borderId="0" xfId="87" applyNumberFormat="1" applyFont="1" applyAlignment="1">
      <alignment horizontal="centerContinuous"/>
    </xf>
    <xf numFmtId="200" fontId="17" fillId="0" borderId="18" xfId="87" applyNumberFormat="1" applyFont="1" applyBorder="1" applyAlignment="1">
      <alignment horizontal="center"/>
    </xf>
    <xf numFmtId="200" fontId="17" fillId="0" borderId="15" xfId="87" applyNumberFormat="1" applyFont="1" applyBorder="1" applyAlignment="1">
      <alignment horizontal="center"/>
    </xf>
    <xf numFmtId="200" fontId="17" fillId="0" borderId="21" xfId="87" applyNumberFormat="1" applyFont="1" applyBorder="1" applyAlignment="1">
      <alignment/>
    </xf>
    <xf numFmtId="200" fontId="17" fillId="0" borderId="16" xfId="87" applyNumberFormat="1" applyFont="1" applyBorder="1" applyAlignment="1">
      <alignment horizontal="center"/>
    </xf>
    <xf numFmtId="200" fontId="10" fillId="0" borderId="17" xfId="87" applyNumberFormat="1" applyFont="1" applyBorder="1" applyAlignment="1">
      <alignment horizontal="center"/>
    </xf>
    <xf numFmtId="200" fontId="17" fillId="0" borderId="0" xfId="87" applyNumberFormat="1" applyFont="1" applyAlignment="1">
      <alignment/>
    </xf>
    <xf numFmtId="0" fontId="12" fillId="0" borderId="16" xfId="0" applyFont="1" applyBorder="1" applyAlignment="1">
      <alignment horizontal="left" vertical="center" indent="1"/>
    </xf>
    <xf numFmtId="200" fontId="12" fillId="0" borderId="0" xfId="87" applyNumberFormat="1" applyFont="1" applyAlignment="1">
      <alignment vertical="center"/>
    </xf>
    <xf numFmtId="200" fontId="17" fillId="0" borderId="25" xfId="87" applyNumberFormat="1" applyFont="1" applyBorder="1" applyAlignment="1">
      <alignment/>
    </xf>
    <xf numFmtId="200" fontId="17" fillId="0" borderId="0" xfId="87" applyNumberFormat="1" applyFont="1" applyBorder="1" applyAlignment="1">
      <alignment horizontal="centerContinuous"/>
    </xf>
    <xf numFmtId="0" fontId="17" fillId="0" borderId="0" xfId="109" applyFont="1" applyBorder="1" applyAlignment="1">
      <alignment horizontal="center"/>
      <protection/>
    </xf>
    <xf numFmtId="200" fontId="10" fillId="0" borderId="22" xfId="87" applyNumberFormat="1" applyFont="1" applyBorder="1" applyAlignment="1">
      <alignment horizontal="center"/>
    </xf>
    <xf numFmtId="0" fontId="17" fillId="0" borderId="18" xfId="109" applyFont="1" applyBorder="1" applyAlignment="1">
      <alignment vertical="top"/>
      <protection/>
    </xf>
    <xf numFmtId="0" fontId="17" fillId="0" borderId="16" xfId="109" applyFont="1" applyBorder="1" applyAlignment="1">
      <alignment vertical="top"/>
      <protection/>
    </xf>
    <xf numFmtId="0" fontId="17" fillId="0" borderId="15" xfId="109" applyFont="1" applyBorder="1" applyAlignment="1">
      <alignment vertical="top"/>
      <protection/>
    </xf>
    <xf numFmtId="0" fontId="17" fillId="0" borderId="0" xfId="109" applyFont="1" applyBorder="1" applyAlignment="1">
      <alignment horizontal="center"/>
      <protection/>
    </xf>
    <xf numFmtId="0" fontId="17" fillId="0" borderId="0" xfId="109" applyFont="1" applyBorder="1">
      <alignment/>
      <protection/>
    </xf>
    <xf numFmtId="0" fontId="17" fillId="0" borderId="18" xfId="109" applyFont="1" applyBorder="1" applyAlignment="1">
      <alignment horizontal="center" vertical="center"/>
      <protection/>
    </xf>
    <xf numFmtId="0" fontId="17" fillId="0" borderId="18" xfId="109" applyFont="1" applyBorder="1">
      <alignment/>
      <protection/>
    </xf>
    <xf numFmtId="200" fontId="10" fillId="0" borderId="17" xfId="109" applyNumberFormat="1" applyFont="1" applyBorder="1">
      <alignment/>
      <protection/>
    </xf>
    <xf numFmtId="0" fontId="35" fillId="0" borderId="0" xfId="72" applyFont="1" applyAlignment="1" applyProtection="1">
      <alignment vertical="center"/>
      <protection/>
    </xf>
    <xf numFmtId="200" fontId="10" fillId="0" borderId="0" xfId="87" applyNumberFormat="1" applyFont="1" applyBorder="1" applyAlignment="1">
      <alignment horizontal="center"/>
    </xf>
    <xf numFmtId="200" fontId="10" fillId="0" borderId="0" xfId="109" applyNumberFormat="1" applyFont="1" applyBorder="1">
      <alignment/>
      <protection/>
    </xf>
    <xf numFmtId="0" fontId="10" fillId="0" borderId="28" xfId="109" applyFont="1" applyBorder="1" applyAlignment="1">
      <alignment horizontal="centerContinuous"/>
      <protection/>
    </xf>
    <xf numFmtId="0" fontId="10" fillId="0" borderId="28" xfId="109" applyFont="1" applyBorder="1" applyAlignment="1">
      <alignment horizontal="center"/>
      <protection/>
    </xf>
    <xf numFmtId="200" fontId="10" fillId="0" borderId="28" xfId="87" applyNumberFormat="1" applyFont="1" applyBorder="1" applyAlignment="1">
      <alignment horizontal="center"/>
    </xf>
    <xf numFmtId="0" fontId="18" fillId="0" borderId="29" xfId="109" applyFont="1" applyBorder="1" applyAlignment="1">
      <alignment horizontal="left"/>
      <protection/>
    </xf>
    <xf numFmtId="0" fontId="17" fillId="0" borderId="29" xfId="109" applyFont="1" applyBorder="1">
      <alignment/>
      <protection/>
    </xf>
    <xf numFmtId="0" fontId="17" fillId="0" borderId="29" xfId="109" applyFont="1" applyBorder="1" applyAlignment="1">
      <alignment horizontal="center"/>
      <protection/>
    </xf>
    <xf numFmtId="200" fontId="17" fillId="0" borderId="29" xfId="87" applyNumberFormat="1" applyFont="1" applyBorder="1" applyAlignment="1">
      <alignment/>
    </xf>
    <xf numFmtId="0" fontId="10" fillId="0" borderId="27" xfId="109" applyFont="1" applyBorder="1" applyAlignment="1">
      <alignment horizontal="centerContinuous"/>
      <protection/>
    </xf>
    <xf numFmtId="0" fontId="10" fillId="0" borderId="26" xfId="109" applyFont="1" applyBorder="1" applyAlignment="1">
      <alignment horizontal="centerContinuous"/>
      <protection/>
    </xf>
    <xf numFmtId="0" fontId="10" fillId="0" borderId="18" xfId="109" applyFont="1" applyBorder="1" applyAlignment="1">
      <alignment horizontal="center"/>
      <protection/>
    </xf>
    <xf numFmtId="200" fontId="10" fillId="0" borderId="18" xfId="87" applyNumberFormat="1" applyFont="1" applyBorder="1" applyAlignment="1">
      <alignment horizontal="center"/>
    </xf>
    <xf numFmtId="200" fontId="10" fillId="0" borderId="18" xfId="109" applyNumberFormat="1" applyFont="1" applyBorder="1">
      <alignment/>
      <protection/>
    </xf>
    <xf numFmtId="200" fontId="10" fillId="0" borderId="28" xfId="109" applyNumberFormat="1" applyFont="1" applyBorder="1">
      <alignment/>
      <protection/>
    </xf>
    <xf numFmtId="0" fontId="10" fillId="0" borderId="0" xfId="0" applyFont="1" applyBorder="1" applyAlignment="1">
      <alignment horizontal="center"/>
    </xf>
    <xf numFmtId="200" fontId="17" fillId="0" borderId="19" xfId="89" applyNumberFormat="1" applyFont="1" applyBorder="1" applyAlignment="1">
      <alignment vertical="top"/>
    </xf>
    <xf numFmtId="43" fontId="17" fillId="0" borderId="22" xfId="89" applyFont="1" applyBorder="1" applyAlignment="1">
      <alignment vertical="top"/>
    </xf>
    <xf numFmtId="0" fontId="17" fillId="0" borderId="0" xfId="97" applyFont="1" applyBorder="1" applyAlignment="1">
      <alignment vertical="top"/>
      <protection/>
    </xf>
    <xf numFmtId="0" fontId="5" fillId="0" borderId="36" xfId="109" applyFont="1" applyFill="1" applyBorder="1" applyAlignment="1">
      <alignment horizontal="center"/>
      <protection/>
    </xf>
    <xf numFmtId="0" fontId="5" fillId="0" borderId="20" xfId="109" applyFont="1" applyFill="1" applyBorder="1" applyAlignment="1">
      <alignment horizontal="center"/>
      <protection/>
    </xf>
    <xf numFmtId="200" fontId="5" fillId="0" borderId="17" xfId="109" applyNumberFormat="1" applyFont="1" applyFill="1" applyBorder="1" applyAlignment="1" quotePrefix="1">
      <alignment horizontal="center"/>
      <protection/>
    </xf>
    <xf numFmtId="0" fontId="30" fillId="0" borderId="47" xfId="109" applyFont="1" applyFill="1" applyBorder="1" applyAlignment="1">
      <alignment horizontal="center"/>
      <protection/>
    </xf>
    <xf numFmtId="0" fontId="6" fillId="0" borderId="16" xfId="109" applyFont="1" applyFill="1" applyBorder="1">
      <alignment/>
      <protection/>
    </xf>
    <xf numFmtId="0" fontId="6" fillId="0" borderId="17" xfId="109" applyFont="1" applyFill="1" applyBorder="1">
      <alignment/>
      <protection/>
    </xf>
    <xf numFmtId="0" fontId="10" fillId="0" borderId="0" xfId="77" applyFont="1" applyFill="1" applyAlignment="1">
      <alignment vertical="center"/>
      <protection/>
    </xf>
    <xf numFmtId="0" fontId="5" fillId="0" borderId="48" xfId="109" applyFont="1" applyBorder="1" applyAlignment="1">
      <alignment horizontal="center"/>
      <protection/>
    </xf>
    <xf numFmtId="0" fontId="5" fillId="0" borderId="23" xfId="109" applyFont="1" applyBorder="1" applyAlignment="1">
      <alignment horizontal="center"/>
      <protection/>
    </xf>
    <xf numFmtId="0" fontId="5" fillId="0" borderId="15" xfId="109" applyFont="1" applyBorder="1" applyAlignment="1">
      <alignment horizontal="center"/>
      <protection/>
    </xf>
    <xf numFmtId="0" fontId="5" fillId="0" borderId="49" xfId="109" applyFont="1" applyBorder="1" applyAlignment="1" quotePrefix="1">
      <alignment horizontal="center"/>
      <protection/>
    </xf>
    <xf numFmtId="0" fontId="6" fillId="0" borderId="15" xfId="109" applyFont="1" applyBorder="1" applyAlignment="1">
      <alignment horizontal="center"/>
      <protection/>
    </xf>
    <xf numFmtId="0" fontId="31" fillId="0" borderId="36" xfId="109" applyFont="1" applyBorder="1" applyAlignment="1">
      <alignment horizontal="left"/>
      <protection/>
    </xf>
    <xf numFmtId="0" fontId="31" fillId="0" borderId="50" xfId="109" applyFont="1" applyBorder="1" applyAlignment="1">
      <alignment horizontal="center"/>
      <protection/>
    </xf>
    <xf numFmtId="0" fontId="30" fillId="0" borderId="51" xfId="109" applyFont="1" applyBorder="1">
      <alignment/>
      <protection/>
    </xf>
    <xf numFmtId="0" fontId="103" fillId="0" borderId="0" xfId="109" applyFont="1" applyBorder="1" applyAlignment="1">
      <alignment horizontal="left"/>
      <protection/>
    </xf>
    <xf numFmtId="1" fontId="6" fillId="0" borderId="0" xfId="109" applyNumberFormat="1" applyFont="1" applyFill="1" applyAlignment="1">
      <alignment horizontal="centerContinuous"/>
      <protection/>
    </xf>
    <xf numFmtId="1" fontId="6" fillId="0" borderId="0" xfId="109" applyNumberFormat="1" applyFont="1" applyFill="1">
      <alignment/>
      <protection/>
    </xf>
    <xf numFmtId="1" fontId="6" fillId="0" borderId="32" xfId="109" applyNumberFormat="1" applyFont="1" applyFill="1" applyBorder="1" applyAlignment="1">
      <alignment horizontal="centerContinuous"/>
      <protection/>
    </xf>
    <xf numFmtId="1" fontId="5" fillId="0" borderId="28" xfId="109" applyNumberFormat="1" applyFont="1" applyFill="1" applyBorder="1" applyAlignment="1">
      <alignment horizontal="centerContinuous"/>
      <protection/>
    </xf>
    <xf numFmtId="1" fontId="5" fillId="0" borderId="26" xfId="109" applyNumberFormat="1" applyFont="1" applyFill="1" applyBorder="1" applyAlignment="1">
      <alignment horizontal="centerContinuous"/>
      <protection/>
    </xf>
    <xf numFmtId="1" fontId="5" fillId="0" borderId="29" xfId="109" applyNumberFormat="1" applyFont="1" applyFill="1" applyBorder="1" applyAlignment="1">
      <alignment horizontal="center"/>
      <protection/>
    </xf>
    <xf numFmtId="1" fontId="5" fillId="0" borderId="23" xfId="109" applyNumberFormat="1" applyFont="1" applyFill="1" applyBorder="1" applyAlignment="1">
      <alignment horizontal="center"/>
      <protection/>
    </xf>
    <xf numFmtId="1" fontId="30" fillId="0" borderId="25" xfId="87" applyNumberFormat="1" applyFont="1" applyFill="1" applyBorder="1" applyAlignment="1">
      <alignment horizontal="center"/>
    </xf>
    <xf numFmtId="1" fontId="30" fillId="0" borderId="21" xfId="87" applyNumberFormat="1" applyFont="1" applyFill="1" applyBorder="1" applyAlignment="1">
      <alignment horizontal="center"/>
    </xf>
    <xf numFmtId="1" fontId="30" fillId="0" borderId="29" xfId="87" applyNumberFormat="1" applyFont="1" applyFill="1" applyBorder="1" applyAlignment="1">
      <alignment horizontal="center"/>
    </xf>
    <xf numFmtId="1" fontId="30" fillId="0" borderId="23" xfId="87" applyNumberFormat="1" applyFont="1" applyFill="1" applyBorder="1" applyAlignment="1">
      <alignment horizontal="center"/>
    </xf>
    <xf numFmtId="1" fontId="30" fillId="0" borderId="0" xfId="109" applyNumberFormat="1" applyFont="1" applyFill="1" applyBorder="1" applyAlignment="1">
      <alignment horizontal="center"/>
      <protection/>
    </xf>
    <xf numFmtId="1" fontId="6" fillId="0" borderId="0" xfId="109" applyNumberFormat="1" applyFont="1" applyAlignment="1">
      <alignment horizontal="centerContinuous"/>
      <protection/>
    </xf>
    <xf numFmtId="1" fontId="6" fillId="0" borderId="0" xfId="109" applyNumberFormat="1" applyFont="1">
      <alignment/>
      <protection/>
    </xf>
    <xf numFmtId="1" fontId="6" fillId="0" borderId="32" xfId="109" applyNumberFormat="1" applyFont="1" applyBorder="1" applyAlignment="1">
      <alignment horizontal="centerContinuous"/>
      <protection/>
    </xf>
    <xf numFmtId="1" fontId="5" fillId="0" borderId="15" xfId="109" applyNumberFormat="1" applyFont="1" applyBorder="1" applyAlignment="1">
      <alignment horizontal="center"/>
      <protection/>
    </xf>
    <xf numFmtId="1" fontId="31" fillId="0" borderId="0" xfId="109" applyNumberFormat="1" applyFont="1" applyBorder="1" applyAlignment="1">
      <alignment horizontal="center"/>
      <protection/>
    </xf>
    <xf numFmtId="1" fontId="6" fillId="0" borderId="17" xfId="109" applyNumberFormat="1" applyFont="1" applyBorder="1" applyAlignment="1">
      <alignment horizontal="center"/>
      <protection/>
    </xf>
    <xf numFmtId="1" fontId="30" fillId="0" borderId="25" xfId="87" applyNumberFormat="1" applyFont="1" applyBorder="1" applyAlignment="1">
      <alignment horizontal="center"/>
    </xf>
    <xf numFmtId="1" fontId="31" fillId="0" borderId="42" xfId="109" applyNumberFormat="1" applyFont="1" applyBorder="1" applyAlignment="1">
      <alignment horizontal="center"/>
      <protection/>
    </xf>
    <xf numFmtId="1" fontId="30" fillId="0" borderId="0" xfId="109" applyNumberFormat="1" applyFont="1" applyBorder="1" applyAlignment="1">
      <alignment horizontal="center"/>
      <protection/>
    </xf>
    <xf numFmtId="1" fontId="31" fillId="0" borderId="43" xfId="109" applyNumberFormat="1" applyFont="1" applyBorder="1" applyAlignment="1">
      <alignment horizontal="center"/>
      <protection/>
    </xf>
    <xf numFmtId="200" fontId="31" fillId="0" borderId="52" xfId="109" applyNumberFormat="1" applyFont="1" applyBorder="1" applyAlignment="1">
      <alignment horizontal="center"/>
      <protection/>
    </xf>
    <xf numFmtId="0" fontId="10" fillId="0" borderId="2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4" xfId="0" applyFont="1" applyFill="1" applyBorder="1" applyAlignment="1">
      <alignment vertical="top"/>
    </xf>
    <xf numFmtId="0" fontId="10" fillId="0" borderId="25" xfId="0" applyFont="1" applyFill="1" applyBorder="1" applyAlignment="1">
      <alignment vertical="top" wrapText="1"/>
    </xf>
    <xf numFmtId="200" fontId="17" fillId="0" borderId="16" xfId="87" applyNumberFormat="1" applyFont="1" applyFill="1" applyBorder="1" applyAlignment="1">
      <alignment horizontal="center" vertical="top"/>
    </xf>
    <xf numFmtId="200" fontId="17" fillId="0" borderId="22" xfId="87" applyNumberFormat="1" applyFont="1" applyFill="1" applyBorder="1" applyAlignment="1">
      <alignment horizontal="center" vertical="top"/>
    </xf>
    <xf numFmtId="200" fontId="17" fillId="0" borderId="22" xfId="87" applyNumberFormat="1" applyFont="1" applyFill="1" applyBorder="1" applyAlignment="1">
      <alignment horizontal="center"/>
    </xf>
    <xf numFmtId="200" fontId="17" fillId="0" borderId="0" xfId="87" applyNumberFormat="1" applyFont="1" applyFill="1" applyBorder="1" applyAlignment="1">
      <alignment horizontal="center"/>
    </xf>
    <xf numFmtId="200" fontId="17" fillId="0" borderId="16" xfId="87" applyNumberFormat="1" applyFont="1" applyFill="1" applyBorder="1" applyAlignment="1">
      <alignment horizontal="center"/>
    </xf>
    <xf numFmtId="200" fontId="17" fillId="0" borderId="16" xfId="87" applyNumberFormat="1" applyFont="1" applyFill="1" applyBorder="1" applyAlignment="1">
      <alignment/>
    </xf>
    <xf numFmtId="200" fontId="17" fillId="0" borderId="22" xfId="87" applyNumberFormat="1" applyFont="1" applyFill="1" applyBorder="1" applyAlignment="1">
      <alignment/>
    </xf>
    <xf numFmtId="200" fontId="10" fillId="0" borderId="17" xfId="0" applyNumberFormat="1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0" fillId="0" borderId="24" xfId="0" applyFont="1" applyBorder="1" applyAlignment="1">
      <alignment horizontal="left" indent="1"/>
    </xf>
    <xf numFmtId="0" fontId="10" fillId="0" borderId="18" xfId="0" applyFont="1" applyBorder="1" applyAlignment="1">
      <alignment horizontal="left" indent="2"/>
    </xf>
    <xf numFmtId="0" fontId="10" fillId="0" borderId="18" xfId="0" applyFont="1" applyFill="1" applyBorder="1" applyAlignment="1">
      <alignment vertical="top" wrapText="1"/>
    </xf>
    <xf numFmtId="200" fontId="10" fillId="0" borderId="18" xfId="0" applyNumberFormat="1" applyFont="1" applyFill="1" applyBorder="1" applyAlignment="1">
      <alignment vertical="top" wrapText="1"/>
    </xf>
    <xf numFmtId="200" fontId="10" fillId="0" borderId="52" xfId="87" applyNumberFormat="1" applyFont="1" applyFill="1" applyBorder="1" applyAlignment="1">
      <alignment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/>
    </xf>
    <xf numFmtId="200" fontId="6" fillId="0" borderId="16" xfId="109" applyNumberFormat="1" applyFont="1" applyFill="1" applyBorder="1">
      <alignment/>
      <protection/>
    </xf>
    <xf numFmtId="200" fontId="6" fillId="0" borderId="17" xfId="109" applyNumberFormat="1" applyFont="1" applyFill="1" applyBorder="1">
      <alignment/>
      <protection/>
    </xf>
    <xf numFmtId="0" fontId="30" fillId="0" borderId="47" xfId="109" applyFont="1" applyFill="1" applyBorder="1" applyAlignment="1">
      <alignment horizontal="center"/>
      <protection/>
    </xf>
    <xf numFmtId="200" fontId="10" fillId="0" borderId="17" xfId="87" applyNumberFormat="1" applyFont="1" applyFill="1" applyBorder="1" applyAlignment="1">
      <alignment/>
    </xf>
    <xf numFmtId="0" fontId="10" fillId="0" borderId="0" xfId="109" applyFont="1" applyFill="1">
      <alignment/>
      <protection/>
    </xf>
    <xf numFmtId="200" fontId="30" fillId="0" borderId="29" xfId="87" applyNumberFormat="1" applyFont="1" applyFill="1" applyBorder="1" applyAlignment="1">
      <alignment horizontal="center"/>
    </xf>
    <xf numFmtId="1" fontId="30" fillId="0" borderId="29" xfId="87" applyNumberFormat="1" applyFont="1" applyFill="1" applyBorder="1" applyAlignment="1">
      <alignment horizontal="center"/>
    </xf>
    <xf numFmtId="1" fontId="30" fillId="0" borderId="23" xfId="87" applyNumberFormat="1" applyFont="1" applyFill="1" applyBorder="1" applyAlignment="1">
      <alignment horizontal="center"/>
    </xf>
    <xf numFmtId="200" fontId="30" fillId="0" borderId="23" xfId="87" applyNumberFormat="1" applyFont="1" applyFill="1" applyBorder="1" applyAlignment="1">
      <alignment horizontal="center"/>
    </xf>
    <xf numFmtId="0" fontId="5" fillId="0" borderId="0" xfId="109" applyFont="1" applyFill="1">
      <alignment/>
      <protection/>
    </xf>
    <xf numFmtId="0" fontId="30" fillId="0" borderId="53" xfId="109" applyFont="1" applyFill="1" applyBorder="1" applyAlignment="1">
      <alignment horizontal="center"/>
      <protection/>
    </xf>
    <xf numFmtId="200" fontId="30" fillId="0" borderId="42" xfId="87" applyNumberFormat="1" applyFont="1" applyFill="1" applyBorder="1" applyAlignment="1">
      <alignment horizontal="center"/>
    </xf>
    <xf numFmtId="1" fontId="30" fillId="0" borderId="42" xfId="87" applyNumberFormat="1" applyFont="1" applyFill="1" applyBorder="1" applyAlignment="1">
      <alignment horizontal="center"/>
    </xf>
    <xf numFmtId="1" fontId="30" fillId="0" borderId="43" xfId="87" applyNumberFormat="1" applyFont="1" applyFill="1" applyBorder="1" applyAlignment="1">
      <alignment horizontal="center"/>
    </xf>
    <xf numFmtId="200" fontId="30" fillId="0" borderId="43" xfId="87" applyNumberFormat="1" applyFont="1" applyFill="1" applyBorder="1" applyAlignment="1">
      <alignment horizontal="center"/>
    </xf>
    <xf numFmtId="0" fontId="25" fillId="0" borderId="0" xfId="109" applyFont="1" applyAlignment="1">
      <alignment horizontal="left"/>
      <protection/>
    </xf>
    <xf numFmtId="200" fontId="24" fillId="0" borderId="54" xfId="0" applyNumberFormat="1" applyFont="1" applyBorder="1" applyAlignment="1">
      <alignment/>
    </xf>
    <xf numFmtId="0" fontId="17" fillId="0" borderId="18" xfId="103" applyFont="1" applyFill="1" applyBorder="1" applyAlignment="1">
      <alignment vertical="top"/>
      <protection/>
    </xf>
    <xf numFmtId="0" fontId="22" fillId="0" borderId="0" xfId="72" applyAlignment="1" applyProtection="1">
      <alignment vertical="center"/>
      <protection/>
    </xf>
    <xf numFmtId="0" fontId="5" fillId="0" borderId="16" xfId="0" applyFont="1" applyBorder="1" applyAlignment="1">
      <alignment horizontal="center" vertical="center"/>
    </xf>
    <xf numFmtId="43" fontId="32" fillId="0" borderId="20" xfId="87" applyFont="1" applyBorder="1" applyAlignment="1">
      <alignment horizontal="center" vertical="center"/>
    </xf>
    <xf numFmtId="200" fontId="6" fillId="0" borderId="28" xfId="87" applyNumberFormat="1" applyFont="1" applyBorder="1" applyAlignment="1">
      <alignment/>
    </xf>
    <xf numFmtId="201" fontId="6" fillId="0" borderId="26" xfId="87" applyNumberFormat="1" applyFont="1" applyBorder="1" applyAlignment="1">
      <alignment horizontal="center" vertical="center"/>
    </xf>
    <xf numFmtId="201" fontId="6" fillId="0" borderId="26" xfId="87" applyNumberFormat="1" applyFont="1" applyFill="1" applyBorder="1" applyAlignment="1">
      <alignment horizontal="center" vertical="center"/>
    </xf>
    <xf numFmtId="43" fontId="6" fillId="0" borderId="55" xfId="87" applyFont="1" applyBorder="1" applyAlignment="1">
      <alignment/>
    </xf>
    <xf numFmtId="43" fontId="6" fillId="0" borderId="56" xfId="87" applyFont="1" applyBorder="1" applyAlignment="1">
      <alignment/>
    </xf>
    <xf numFmtId="43" fontId="6" fillId="0" borderId="57" xfId="87" applyFont="1" applyBorder="1" applyAlignment="1">
      <alignment/>
    </xf>
    <xf numFmtId="43" fontId="6" fillId="0" borderId="57" xfId="87" applyFont="1" applyBorder="1" applyAlignment="1">
      <alignment horizontal="center" vertical="top"/>
    </xf>
    <xf numFmtId="201" fontId="6" fillId="0" borderId="57" xfId="87" applyNumberFormat="1" applyFont="1" applyBorder="1" applyAlignment="1">
      <alignment horizontal="center" vertical="center"/>
    </xf>
    <xf numFmtId="201" fontId="6" fillId="0" borderId="57" xfId="87" applyNumberFormat="1" applyFont="1" applyFill="1" applyBorder="1" applyAlignment="1">
      <alignment horizontal="center" vertical="center"/>
    </xf>
    <xf numFmtId="43" fontId="5" fillId="0" borderId="19" xfId="87" applyFont="1" applyFill="1" applyBorder="1" applyAlignment="1">
      <alignment horizontal="center" vertical="top"/>
    </xf>
    <xf numFmtId="43" fontId="32" fillId="0" borderId="15" xfId="87" applyFont="1" applyBorder="1" applyAlignment="1">
      <alignment horizontal="center" vertical="center"/>
    </xf>
    <xf numFmtId="245" fontId="6" fillId="0" borderId="15" xfId="87" applyNumberFormat="1" applyFont="1" applyBorder="1" applyAlignment="1" quotePrefix="1">
      <alignment horizontal="center" vertical="center"/>
    </xf>
    <xf numFmtId="245" fontId="6" fillId="0" borderId="15" xfId="87" applyNumberFormat="1" applyFont="1" applyBorder="1" applyAlignment="1">
      <alignment horizontal="center" vertical="center" wrapText="1"/>
    </xf>
    <xf numFmtId="200" fontId="6" fillId="0" borderId="16" xfId="89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1" xfId="0" applyFont="1" applyBorder="1" applyAlignment="1">
      <alignment/>
    </xf>
    <xf numFmtId="0" fontId="10" fillId="0" borderId="27" xfId="0" applyFont="1" applyBorder="1" applyAlignment="1">
      <alignment horizontal="left" indent="2"/>
    </xf>
    <xf numFmtId="0" fontId="10" fillId="0" borderId="26" xfId="0" applyFont="1" applyFill="1" applyBorder="1" applyAlignment="1">
      <alignment vertical="top" wrapText="1"/>
    </xf>
    <xf numFmtId="0" fontId="10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0" fillId="0" borderId="17" xfId="0" applyFont="1" applyBorder="1" applyAlignment="1">
      <alignment horizontal="center" vertical="top"/>
    </xf>
    <xf numFmtId="43" fontId="6" fillId="0" borderId="19" xfId="87" applyFont="1" applyBorder="1" applyAlignment="1">
      <alignment horizontal="left" vertical="center" indent="2"/>
    </xf>
    <xf numFmtId="0" fontId="6" fillId="0" borderId="0" xfId="0" applyFont="1" applyBorder="1" applyAlignment="1">
      <alignment horizontal="center" vertical="top"/>
    </xf>
    <xf numFmtId="200" fontId="6" fillId="0" borderId="16" xfId="87" applyNumberFormat="1" applyFont="1" applyFill="1" applyBorder="1" applyAlignment="1">
      <alignment horizontal="center" vertical="top"/>
    </xf>
    <xf numFmtId="200" fontId="6" fillId="0" borderId="22" xfId="87" applyNumberFormat="1" applyFont="1" applyFill="1" applyBorder="1" applyAlignment="1">
      <alignment horizontal="center" vertical="top"/>
    </xf>
    <xf numFmtId="200" fontId="6" fillId="0" borderId="22" xfId="87" applyNumberFormat="1" applyFont="1" applyFill="1" applyBorder="1" applyAlignment="1">
      <alignment horizontal="center"/>
    </xf>
    <xf numFmtId="200" fontId="6" fillId="0" borderId="0" xfId="87" applyNumberFormat="1" applyFont="1" applyFill="1" applyBorder="1" applyAlignment="1">
      <alignment horizontal="center"/>
    </xf>
    <xf numFmtId="200" fontId="6" fillId="0" borderId="16" xfId="87" applyNumberFormat="1" applyFont="1" applyFill="1" applyBorder="1" applyAlignment="1">
      <alignment/>
    </xf>
    <xf numFmtId="200" fontId="6" fillId="0" borderId="16" xfId="87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00" fontId="6" fillId="0" borderId="22" xfId="87" applyNumberFormat="1" applyFont="1" applyFill="1" applyBorder="1" applyAlignment="1">
      <alignment/>
    </xf>
    <xf numFmtId="0" fontId="17" fillId="0" borderId="16" xfId="109" applyFont="1" applyBorder="1" applyAlignment="1">
      <alignment horizontal="center" vertical="center"/>
      <protection/>
    </xf>
    <xf numFmtId="0" fontId="33" fillId="0" borderId="18" xfId="109" applyFont="1" applyBorder="1">
      <alignment/>
      <protection/>
    </xf>
    <xf numFmtId="0" fontId="6" fillId="0" borderId="15" xfId="109" applyFont="1" applyBorder="1">
      <alignment/>
      <protection/>
    </xf>
    <xf numFmtId="0" fontId="10" fillId="0" borderId="29" xfId="109" applyFont="1" applyBorder="1" applyAlignment="1">
      <alignment horizontal="centerContinuous"/>
      <protection/>
    </xf>
    <xf numFmtId="0" fontId="10" fillId="0" borderId="23" xfId="109" applyFont="1" applyBorder="1" applyAlignment="1">
      <alignment horizontal="centerContinuous"/>
      <protection/>
    </xf>
    <xf numFmtId="0" fontId="10" fillId="0" borderId="15" xfId="109" applyFont="1" applyBorder="1" applyAlignment="1">
      <alignment horizontal="center"/>
      <protection/>
    </xf>
    <xf numFmtId="200" fontId="10" fillId="0" borderId="15" xfId="87" applyNumberFormat="1" applyFont="1" applyBorder="1" applyAlignment="1">
      <alignment horizontal="center"/>
    </xf>
    <xf numFmtId="200" fontId="10" fillId="0" borderId="15" xfId="109" applyNumberFormat="1" applyFont="1" applyBorder="1">
      <alignment/>
      <protection/>
    </xf>
    <xf numFmtId="0" fontId="17" fillId="0" borderId="15" xfId="109" applyFont="1" applyBorder="1" applyAlignment="1">
      <alignment horizontal="left"/>
      <protection/>
    </xf>
    <xf numFmtId="0" fontId="10" fillId="0" borderId="17" xfId="109" applyFont="1" applyBorder="1" applyAlignment="1">
      <alignment horizontal="centerContinuous"/>
      <protection/>
    </xf>
    <xf numFmtId="0" fontId="12" fillId="0" borderId="0" xfId="0" applyFont="1" applyAlignment="1">
      <alignment horizontal="left" vertical="center"/>
    </xf>
    <xf numFmtId="43" fontId="12" fillId="0" borderId="18" xfId="87" applyFont="1" applyBorder="1" applyAlignment="1">
      <alignment horizontal="center" vertical="center" wrapText="1"/>
    </xf>
    <xf numFmtId="0" fontId="17" fillId="0" borderId="15" xfId="109" applyFont="1" applyBorder="1" applyAlignment="1">
      <alignment vertical="center"/>
      <protection/>
    </xf>
    <xf numFmtId="200" fontId="12" fillId="0" borderId="0" xfId="87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17" fillId="0" borderId="16" xfId="103" applyFont="1" applyFill="1" applyBorder="1" applyAlignment="1">
      <alignment vertical="top" wrapText="1"/>
      <protection/>
    </xf>
    <xf numFmtId="0" fontId="17" fillId="0" borderId="16" xfId="97" applyFont="1" applyBorder="1">
      <alignment/>
      <protection/>
    </xf>
    <xf numFmtId="0" fontId="6" fillId="0" borderId="16" xfId="97" applyFont="1" applyBorder="1">
      <alignment/>
      <protection/>
    </xf>
    <xf numFmtId="0" fontId="0" fillId="0" borderId="0" xfId="0" applyAlignment="1">
      <alignment horizontal="centerContinuous"/>
    </xf>
    <xf numFmtId="43" fontId="5" fillId="0" borderId="17" xfId="87" applyFont="1" applyBorder="1" applyAlignment="1">
      <alignment horizontal="center" vertical="center"/>
    </xf>
    <xf numFmtId="0" fontId="17" fillId="0" borderId="16" xfId="103" applyFont="1" applyFill="1" applyBorder="1" applyAlignment="1">
      <alignment vertical="top"/>
      <protection/>
    </xf>
    <xf numFmtId="200" fontId="17" fillId="0" borderId="0" xfId="89" applyNumberFormat="1" applyFont="1" applyBorder="1" applyAlignment="1">
      <alignment vertical="top"/>
    </xf>
    <xf numFmtId="200" fontId="17" fillId="0" borderId="22" xfId="89" applyNumberFormat="1" applyFont="1" applyBorder="1" applyAlignment="1">
      <alignment vertical="top"/>
    </xf>
    <xf numFmtId="0" fontId="17" fillId="0" borderId="16" xfId="103" applyFont="1" applyFill="1" applyBorder="1" applyAlignment="1">
      <alignment horizontal="left" vertical="top"/>
      <protection/>
    </xf>
    <xf numFmtId="0" fontId="17" fillId="27" borderId="58" xfId="103" applyFont="1" applyFill="1" applyBorder="1" applyAlignment="1">
      <alignment horizontal="center"/>
      <protection/>
    </xf>
    <xf numFmtId="43" fontId="6" fillId="27" borderId="58" xfId="89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8" xfId="97" applyFont="1" applyBorder="1" applyAlignment="1">
      <alignment horizontal="center"/>
      <protection/>
    </xf>
    <xf numFmtId="43" fontId="6" fillId="0" borderId="16" xfId="89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43" fontId="6" fillId="0" borderId="18" xfId="87" applyFont="1" applyBorder="1" applyAlignment="1">
      <alignment horizontal="left" vertical="center" indent="2"/>
    </xf>
    <xf numFmtId="43" fontId="6" fillId="0" borderId="16" xfId="87" applyFont="1" applyBorder="1" applyAlignment="1">
      <alignment horizontal="left" vertical="center" indent="2"/>
    </xf>
    <xf numFmtId="43" fontId="6" fillId="0" borderId="15" xfId="87" applyFont="1" applyBorder="1" applyAlignment="1">
      <alignment horizontal="left" vertical="center" indent="2"/>
    </xf>
    <xf numFmtId="0" fontId="6" fillId="0" borderId="18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200" fontId="6" fillId="0" borderId="16" xfId="0" applyNumberFormat="1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23" xfId="0" applyFont="1" applyBorder="1" applyAlignment="1">
      <alignment/>
    </xf>
    <xf numFmtId="0" fontId="5" fillId="0" borderId="0" xfId="109" applyFont="1" applyFill="1" applyBorder="1" applyAlignment="1">
      <alignment horizontal="center"/>
      <protection/>
    </xf>
    <xf numFmtId="1" fontId="5" fillId="0" borderId="0" xfId="109" applyNumberFormat="1" applyFont="1" applyFill="1" applyBorder="1" applyAlignment="1">
      <alignment horizontal="center"/>
      <protection/>
    </xf>
    <xf numFmtId="1" fontId="5" fillId="0" borderId="22" xfId="109" applyNumberFormat="1" applyFont="1" applyFill="1" applyBorder="1" applyAlignment="1">
      <alignment horizontal="center"/>
      <protection/>
    </xf>
    <xf numFmtId="200" fontId="6" fillId="0" borderId="15" xfId="109" applyNumberFormat="1" applyFont="1" applyFill="1" applyBorder="1" applyAlignment="1" quotePrefix="1">
      <alignment horizontal="center"/>
      <protection/>
    </xf>
    <xf numFmtId="0" fontId="5" fillId="0" borderId="19" xfId="109" applyFont="1" applyFill="1" applyBorder="1" applyAlignment="1">
      <alignment horizontal="center"/>
      <protection/>
    </xf>
    <xf numFmtId="0" fontId="5" fillId="0" borderId="19" xfId="109" applyFont="1" applyFill="1" applyBorder="1" applyAlignment="1">
      <alignment horizontal="centerContinuous"/>
      <protection/>
    </xf>
    <xf numFmtId="0" fontId="5" fillId="0" borderId="0" xfId="109" applyFont="1" applyFill="1" applyBorder="1" applyAlignment="1">
      <alignment horizontal="centerContinuous"/>
      <protection/>
    </xf>
    <xf numFmtId="0" fontId="5" fillId="0" borderId="22" xfId="109" applyFont="1" applyFill="1" applyBorder="1" applyAlignment="1">
      <alignment horizontal="centerContinuous"/>
      <protection/>
    </xf>
    <xf numFmtId="0" fontId="5" fillId="0" borderId="0" xfId="109" applyFont="1" applyFill="1" applyBorder="1" applyAlignment="1" quotePrefix="1">
      <alignment horizontal="center"/>
      <protection/>
    </xf>
    <xf numFmtId="0" fontId="5" fillId="0" borderId="50" xfId="109" applyFont="1" applyFill="1" applyBorder="1" applyAlignment="1" quotePrefix="1">
      <alignment horizontal="center"/>
      <protection/>
    </xf>
    <xf numFmtId="0" fontId="5" fillId="0" borderId="59" xfId="109" applyFont="1" applyFill="1" applyBorder="1" applyAlignment="1">
      <alignment horizontal="center"/>
      <protection/>
    </xf>
    <xf numFmtId="0" fontId="5" fillId="0" borderId="60" xfId="109" applyFont="1" applyFill="1" applyBorder="1" applyAlignment="1">
      <alignment horizontal="center"/>
      <protection/>
    </xf>
    <xf numFmtId="0" fontId="5" fillId="0" borderId="61" xfId="109" applyFont="1" applyFill="1" applyBorder="1" applyAlignment="1">
      <alignment horizontal="center"/>
      <protection/>
    </xf>
    <xf numFmtId="1" fontId="5" fillId="0" borderId="61" xfId="109" applyNumberFormat="1" applyFont="1" applyFill="1" applyBorder="1" applyAlignment="1">
      <alignment horizontal="center"/>
      <protection/>
    </xf>
    <xf numFmtId="1" fontId="5" fillId="0" borderId="62" xfId="109" applyNumberFormat="1" applyFont="1" applyFill="1" applyBorder="1" applyAlignment="1">
      <alignment horizontal="center"/>
      <protection/>
    </xf>
    <xf numFmtId="0" fontId="5" fillId="0" borderId="61" xfId="109" applyFont="1" applyFill="1" applyBorder="1" applyAlignment="1" quotePrefix="1">
      <alignment horizontal="center"/>
      <protection/>
    </xf>
    <xf numFmtId="0" fontId="5" fillId="0" borderId="17" xfId="109" applyFont="1" applyFill="1" applyBorder="1" applyAlignment="1">
      <alignment horizontal="center"/>
      <protection/>
    </xf>
    <xf numFmtId="200" fontId="28" fillId="0" borderId="17" xfId="87" applyNumberFormat="1" applyFont="1" applyFill="1" applyBorder="1" applyAlignment="1">
      <alignment/>
    </xf>
    <xf numFmtId="200" fontId="28" fillId="0" borderId="17" xfId="87" applyNumberFormat="1" applyFont="1" applyFill="1" applyBorder="1" applyAlignment="1">
      <alignment horizontal="center"/>
    </xf>
    <xf numFmtId="200" fontId="30" fillId="0" borderId="17" xfId="87" applyNumberFormat="1" applyFont="1" applyFill="1" applyBorder="1" applyAlignment="1">
      <alignment wrapText="1"/>
    </xf>
    <xf numFmtId="200" fontId="30" fillId="0" borderId="17" xfId="87" applyNumberFormat="1" applyFont="1" applyFill="1" applyBorder="1" applyAlignment="1">
      <alignment/>
    </xf>
    <xf numFmtId="0" fontId="5" fillId="0" borderId="18" xfId="109" applyFont="1" applyFill="1" applyBorder="1" applyAlignment="1">
      <alignment horizontal="centerContinuous"/>
      <protection/>
    </xf>
    <xf numFmtId="0" fontId="5" fillId="0" borderId="15" xfId="109" applyFont="1" applyFill="1" applyBorder="1" applyAlignment="1">
      <alignment horizontal="centerContinuous"/>
      <protection/>
    </xf>
    <xf numFmtId="0" fontId="6" fillId="0" borderId="0" xfId="77" applyFont="1" applyFill="1" applyBorder="1" applyAlignment="1">
      <alignment vertical="center"/>
      <protection/>
    </xf>
    <xf numFmtId="0" fontId="30" fillId="0" borderId="63" xfId="109" applyFont="1" applyFill="1" applyBorder="1" applyAlignment="1">
      <alignment horizontal="center"/>
      <protection/>
    </xf>
    <xf numFmtId="0" fontId="30" fillId="0" borderId="27" xfId="109" applyFont="1" applyFill="1" applyBorder="1">
      <alignment/>
      <protection/>
    </xf>
    <xf numFmtId="200" fontId="30" fillId="0" borderId="0" xfId="87" applyNumberFormat="1" applyFont="1" applyFill="1" applyBorder="1" applyAlignment="1">
      <alignment horizontal="center"/>
    </xf>
    <xf numFmtId="1" fontId="30" fillId="0" borderId="0" xfId="87" applyNumberFormat="1" applyFont="1" applyFill="1" applyBorder="1" applyAlignment="1">
      <alignment horizontal="center"/>
    </xf>
    <xf numFmtId="1" fontId="30" fillId="0" borderId="22" xfId="87" applyNumberFormat="1" applyFont="1" applyFill="1" applyBorder="1" applyAlignment="1">
      <alignment horizontal="center"/>
    </xf>
    <xf numFmtId="200" fontId="30" fillId="0" borderId="18" xfId="87" applyNumberFormat="1" applyFont="1" applyFill="1" applyBorder="1" applyAlignment="1">
      <alignment wrapText="1"/>
    </xf>
    <xf numFmtId="200" fontId="30" fillId="0" borderId="18" xfId="87" applyNumberFormat="1" applyFont="1" applyFill="1" applyBorder="1" applyAlignment="1">
      <alignment horizontal="center"/>
    </xf>
    <xf numFmtId="200" fontId="30" fillId="0" borderId="22" xfId="87" applyNumberFormat="1" applyFont="1" applyFill="1" applyBorder="1" applyAlignment="1">
      <alignment horizontal="center"/>
    </xf>
    <xf numFmtId="0" fontId="30" fillId="0" borderId="64" xfId="109" applyFont="1" applyFill="1" applyBorder="1" applyAlignment="1">
      <alignment horizontal="center"/>
      <protection/>
    </xf>
    <xf numFmtId="200" fontId="30" fillId="0" borderId="15" xfId="87" applyNumberFormat="1" applyFont="1" applyFill="1" applyBorder="1" applyAlignment="1">
      <alignment/>
    </xf>
    <xf numFmtId="200" fontId="10" fillId="0" borderId="15" xfId="87" applyNumberFormat="1" applyFont="1" applyFill="1" applyBorder="1" applyAlignment="1">
      <alignment/>
    </xf>
    <xf numFmtId="0" fontId="10" fillId="27" borderId="65" xfId="109" applyFont="1" applyFill="1" applyBorder="1" applyAlignment="1">
      <alignment horizontal="left"/>
      <protection/>
    </xf>
    <xf numFmtId="0" fontId="10" fillId="27" borderId="66" xfId="109" applyFont="1" applyFill="1" applyBorder="1" applyAlignment="1">
      <alignment horizontal="center"/>
      <protection/>
    </xf>
    <xf numFmtId="0" fontId="10" fillId="27" borderId="67" xfId="109" applyFont="1" applyFill="1" applyBorder="1" applyAlignment="1">
      <alignment horizontal="center"/>
      <protection/>
    </xf>
    <xf numFmtId="1" fontId="10" fillId="27" borderId="67" xfId="109" applyNumberFormat="1" applyFont="1" applyFill="1" applyBorder="1" applyAlignment="1">
      <alignment horizontal="center"/>
      <protection/>
    </xf>
    <xf numFmtId="1" fontId="10" fillId="27" borderId="68" xfId="109" applyNumberFormat="1" applyFont="1" applyFill="1" applyBorder="1" applyAlignment="1">
      <alignment horizontal="center"/>
      <protection/>
    </xf>
    <xf numFmtId="200" fontId="10" fillId="27" borderId="69" xfId="109" applyNumberFormat="1" applyFont="1" applyFill="1" applyBorder="1" applyAlignment="1">
      <alignment/>
      <protection/>
    </xf>
    <xf numFmtId="0" fontId="10" fillId="27" borderId="69" xfId="109" applyFont="1" applyFill="1" applyBorder="1" applyAlignment="1">
      <alignment/>
      <protection/>
    </xf>
    <xf numFmtId="200" fontId="10" fillId="27" borderId="69" xfId="109" applyNumberFormat="1" applyFont="1" applyFill="1" applyBorder="1" applyAlignment="1" quotePrefix="1">
      <alignment horizontal="center"/>
      <protection/>
    </xf>
    <xf numFmtId="0" fontId="10" fillId="27" borderId="68" xfId="109" applyFont="1" applyFill="1" applyBorder="1" applyAlignment="1">
      <alignment horizontal="center"/>
      <protection/>
    </xf>
    <xf numFmtId="0" fontId="10" fillId="27" borderId="70" xfId="77" applyFont="1" applyFill="1" applyBorder="1" applyAlignment="1">
      <alignment vertical="center"/>
      <protection/>
    </xf>
    <xf numFmtId="0" fontId="6" fillId="0" borderId="0" xfId="109" applyFont="1" applyFill="1" applyBorder="1" applyAlignment="1">
      <alignment horizontal="center"/>
      <protection/>
    </xf>
    <xf numFmtId="200" fontId="6" fillId="0" borderId="15" xfId="109" applyNumberFormat="1" applyFont="1" applyFill="1" applyBorder="1" applyAlignment="1" quotePrefix="1">
      <alignment/>
      <protection/>
    </xf>
    <xf numFmtId="0" fontId="6" fillId="0" borderId="38" xfId="77" applyFont="1" applyFill="1" applyBorder="1" applyAlignment="1">
      <alignment horizontal="center" vertical="center"/>
      <protection/>
    </xf>
    <xf numFmtId="0" fontId="6" fillId="0" borderId="71" xfId="77" applyFont="1" applyFill="1" applyBorder="1" applyAlignment="1" quotePrefix="1">
      <alignment horizontal="center" vertical="center"/>
      <protection/>
    </xf>
    <xf numFmtId="0" fontId="5" fillId="0" borderId="52" xfId="109" applyFont="1" applyFill="1" applyBorder="1" applyAlignment="1">
      <alignment horizontal="center"/>
      <protection/>
    </xf>
    <xf numFmtId="0" fontId="5" fillId="0" borderId="52" xfId="109" applyFont="1" applyFill="1" applyBorder="1" applyAlignment="1">
      <alignment horizontal="center" wrapText="1"/>
      <protection/>
    </xf>
    <xf numFmtId="0" fontId="6" fillId="0" borderId="72" xfId="77" applyFont="1" applyFill="1" applyBorder="1" applyAlignment="1" quotePrefix="1">
      <alignment horizontal="center" vertical="center"/>
      <protection/>
    </xf>
    <xf numFmtId="0" fontId="5" fillId="0" borderId="63" xfId="109" applyFont="1" applyFill="1" applyBorder="1" applyAlignment="1">
      <alignment horizontal="centerContinuous"/>
      <protection/>
    </xf>
    <xf numFmtId="0" fontId="5" fillId="0" borderId="64" xfId="109" applyFont="1" applyFill="1" applyBorder="1" applyAlignment="1">
      <alignment horizontal="left"/>
      <protection/>
    </xf>
    <xf numFmtId="0" fontId="6" fillId="0" borderId="49" xfId="77" applyFont="1" applyFill="1" applyBorder="1" applyAlignment="1">
      <alignment vertical="center"/>
      <protection/>
    </xf>
    <xf numFmtId="0" fontId="30" fillId="0" borderId="64" xfId="109" applyFont="1" applyFill="1" applyBorder="1">
      <alignment/>
      <protection/>
    </xf>
    <xf numFmtId="0" fontId="6" fillId="0" borderId="40" xfId="109" applyFont="1" applyFill="1" applyBorder="1">
      <alignment/>
      <protection/>
    </xf>
    <xf numFmtId="0" fontId="30" fillId="0" borderId="47" xfId="109" applyFont="1" applyFill="1" applyBorder="1">
      <alignment/>
      <protection/>
    </xf>
    <xf numFmtId="0" fontId="5" fillId="0" borderId="47" xfId="109" applyFont="1" applyFill="1" applyBorder="1" applyAlignment="1">
      <alignment horizontal="left"/>
      <protection/>
    </xf>
    <xf numFmtId="0" fontId="6" fillId="0" borderId="40" xfId="77" applyFont="1" applyFill="1" applyBorder="1" applyAlignment="1">
      <alignment vertical="center"/>
      <protection/>
    </xf>
    <xf numFmtId="0" fontId="30" fillId="0" borderId="63" xfId="109" applyFont="1" applyFill="1" applyBorder="1">
      <alignment/>
      <protection/>
    </xf>
    <xf numFmtId="0" fontId="6" fillId="0" borderId="38" xfId="109" applyFont="1" applyFill="1" applyBorder="1">
      <alignment/>
      <protection/>
    </xf>
    <xf numFmtId="0" fontId="10" fillId="0" borderId="49" xfId="109" applyFont="1" applyFill="1" applyBorder="1">
      <alignment/>
      <protection/>
    </xf>
    <xf numFmtId="0" fontId="5" fillId="0" borderId="40" xfId="109" applyFont="1" applyFill="1" applyBorder="1">
      <alignment/>
      <protection/>
    </xf>
    <xf numFmtId="0" fontId="30" fillId="0" borderId="53" xfId="109" applyFont="1" applyFill="1" applyBorder="1">
      <alignment/>
      <protection/>
    </xf>
    <xf numFmtId="200" fontId="30" fillId="0" borderId="52" xfId="87" applyNumberFormat="1" applyFont="1" applyFill="1" applyBorder="1" applyAlignment="1">
      <alignment/>
    </xf>
    <xf numFmtId="200" fontId="30" fillId="0" borderId="52" xfId="87" applyNumberFormat="1" applyFont="1" applyFill="1" applyBorder="1" applyAlignment="1">
      <alignment horizontal="center"/>
    </xf>
    <xf numFmtId="200" fontId="10" fillId="0" borderId="52" xfId="109" applyNumberFormat="1" applyFont="1" applyFill="1" applyBorder="1">
      <alignment/>
      <protection/>
    </xf>
    <xf numFmtId="200" fontId="10" fillId="0" borderId="73" xfId="109" applyNumberFormat="1" applyFont="1" applyFill="1" applyBorder="1">
      <alignment/>
      <protection/>
    </xf>
    <xf numFmtId="0" fontId="10" fillId="0" borderId="44" xfId="109" applyFont="1" applyFill="1" applyBorder="1">
      <alignment/>
      <protection/>
    </xf>
    <xf numFmtId="0" fontId="5" fillId="0" borderId="74" xfId="109" applyFont="1" applyFill="1" applyBorder="1" applyAlignment="1" quotePrefix="1">
      <alignment horizontal="left"/>
      <protection/>
    </xf>
    <xf numFmtId="0" fontId="30" fillId="0" borderId="51" xfId="109" applyFont="1" applyFill="1" applyBorder="1">
      <alignment/>
      <protection/>
    </xf>
    <xf numFmtId="0" fontId="5" fillId="0" borderId="36" xfId="109" applyFont="1" applyBorder="1" applyAlignment="1">
      <alignment horizontal="center"/>
      <protection/>
    </xf>
    <xf numFmtId="0" fontId="5" fillId="0" borderId="0" xfId="109" applyFont="1" applyBorder="1" applyAlignment="1">
      <alignment horizontal="center"/>
      <protection/>
    </xf>
    <xf numFmtId="1" fontId="5" fillId="0" borderId="0" xfId="109" applyNumberFormat="1" applyFont="1" applyBorder="1" applyAlignment="1">
      <alignment horizontal="center"/>
      <protection/>
    </xf>
    <xf numFmtId="0" fontId="5" fillId="0" borderId="50" xfId="109" applyFont="1" applyBorder="1" applyAlignment="1" quotePrefix="1">
      <alignment horizontal="center"/>
      <protection/>
    </xf>
    <xf numFmtId="0" fontId="5" fillId="0" borderId="0" xfId="109" applyFont="1" applyBorder="1" applyAlignment="1" quotePrefix="1">
      <alignment horizontal="center"/>
      <protection/>
    </xf>
    <xf numFmtId="0" fontId="31" fillId="0" borderId="24" xfId="109" applyFont="1" applyBorder="1" applyAlignment="1">
      <alignment horizontal="left"/>
      <protection/>
    </xf>
    <xf numFmtId="0" fontId="31" fillId="0" borderId="25" xfId="109" applyFont="1" applyBorder="1" applyAlignment="1">
      <alignment horizontal="center"/>
      <protection/>
    </xf>
    <xf numFmtId="1" fontId="31" fillId="0" borderId="25" xfId="109" applyNumberFormat="1" applyFont="1" applyBorder="1" applyAlignment="1">
      <alignment horizontal="center"/>
      <protection/>
    </xf>
    <xf numFmtId="0" fontId="31" fillId="0" borderId="75" xfId="109" applyFont="1" applyBorder="1" applyAlignment="1">
      <alignment horizontal="center"/>
      <protection/>
    </xf>
    <xf numFmtId="0" fontId="31" fillId="0" borderId="24" xfId="109" applyFont="1" applyBorder="1" applyAlignment="1">
      <alignment horizontal="center"/>
      <protection/>
    </xf>
    <xf numFmtId="200" fontId="30" fillId="0" borderId="51" xfId="109" applyNumberFormat="1" applyFont="1" applyBorder="1" applyAlignment="1">
      <alignment horizontal="center"/>
      <protection/>
    </xf>
    <xf numFmtId="0" fontId="6" fillId="0" borderId="17" xfId="77" applyFont="1" applyBorder="1" applyAlignment="1">
      <alignment vertical="center"/>
      <protection/>
    </xf>
    <xf numFmtId="0" fontId="7" fillId="0" borderId="17" xfId="109" applyFont="1" applyBorder="1">
      <alignment/>
      <protection/>
    </xf>
    <xf numFmtId="0" fontId="17" fillId="0" borderId="17" xfId="109" applyFont="1" applyBorder="1">
      <alignment/>
      <protection/>
    </xf>
    <xf numFmtId="0" fontId="17" fillId="0" borderId="16" xfId="109" applyFont="1" applyBorder="1" applyAlignment="1">
      <alignment vertical="center"/>
      <protection/>
    </xf>
    <xf numFmtId="0" fontId="17" fillId="0" borderId="19" xfId="109" applyFont="1" applyBorder="1">
      <alignment/>
      <protection/>
    </xf>
    <xf numFmtId="0" fontId="17" fillId="0" borderId="17" xfId="109" applyFont="1" applyBorder="1" applyAlignment="1">
      <alignment horizontal="center"/>
      <protection/>
    </xf>
    <xf numFmtId="200" fontId="17" fillId="0" borderId="17" xfId="87" applyNumberFormat="1" applyFont="1" applyBorder="1" applyAlignment="1">
      <alignment/>
    </xf>
    <xf numFmtId="200" fontId="17" fillId="0" borderId="16" xfId="87" applyNumberFormat="1" applyFont="1" applyBorder="1" applyAlignment="1">
      <alignment/>
    </xf>
    <xf numFmtId="43" fontId="17" fillId="0" borderId="15" xfId="89" applyFont="1" applyBorder="1" applyAlignment="1">
      <alignment wrapText="1"/>
    </xf>
    <xf numFmtId="0" fontId="5" fillId="0" borderId="18" xfId="0" applyFont="1" applyBorder="1" applyAlignment="1">
      <alignment horizontal="center" vertical="center"/>
    </xf>
    <xf numFmtId="0" fontId="87" fillId="0" borderId="0" xfId="100">
      <alignment/>
      <protection/>
    </xf>
    <xf numFmtId="0" fontId="104" fillId="0" borderId="0" xfId="100" applyFont="1">
      <alignment/>
      <protection/>
    </xf>
    <xf numFmtId="0" fontId="87" fillId="0" borderId="18" xfId="100" applyBorder="1" applyAlignment="1">
      <alignment horizontal="center"/>
      <protection/>
    </xf>
    <xf numFmtId="0" fontId="87" fillId="0" borderId="17" xfId="100" applyBorder="1" applyAlignment="1">
      <alignment horizontal="center"/>
      <protection/>
    </xf>
    <xf numFmtId="0" fontId="87" fillId="0" borderId="15" xfId="100" applyBorder="1">
      <alignment/>
      <protection/>
    </xf>
    <xf numFmtId="0" fontId="87" fillId="0" borderId="76" xfId="100" applyBorder="1">
      <alignment/>
      <protection/>
    </xf>
    <xf numFmtId="0" fontId="87" fillId="0" borderId="77" xfId="100" applyBorder="1">
      <alignment/>
      <protection/>
    </xf>
    <xf numFmtId="0" fontId="87" fillId="0" borderId="18" xfId="100" applyBorder="1">
      <alignment/>
      <protection/>
    </xf>
    <xf numFmtId="0" fontId="87" fillId="0" borderId="78" xfId="100" applyBorder="1" applyAlignment="1">
      <alignment horizontal="left" vertical="top" indent="1"/>
      <protection/>
    </xf>
    <xf numFmtId="0" fontId="87" fillId="0" borderId="79" xfId="100" applyBorder="1" applyAlignment="1">
      <alignment vertical="top"/>
      <protection/>
    </xf>
    <xf numFmtId="0" fontId="87" fillId="0" borderId="0" xfId="100" applyAlignment="1">
      <alignment vertical="top"/>
      <protection/>
    </xf>
    <xf numFmtId="0" fontId="87" fillId="0" borderId="80" xfId="100" applyBorder="1" applyAlignment="1">
      <alignment horizontal="left" indent="1"/>
      <protection/>
    </xf>
    <xf numFmtId="0" fontId="87" fillId="0" borderId="81" xfId="100" applyBorder="1">
      <alignment/>
      <protection/>
    </xf>
    <xf numFmtId="0" fontId="87" fillId="0" borderId="20" xfId="100" applyBorder="1">
      <alignment/>
      <protection/>
    </xf>
    <xf numFmtId="0" fontId="87" fillId="0" borderId="78" xfId="100" applyBorder="1" applyAlignment="1">
      <alignment horizontal="left" indent="1"/>
      <protection/>
    </xf>
    <xf numFmtId="0" fontId="87" fillId="0" borderId="79" xfId="100" applyBorder="1">
      <alignment/>
      <protection/>
    </xf>
    <xf numFmtId="200" fontId="87" fillId="0" borderId="79" xfId="90" applyNumberFormat="1" applyFont="1" applyBorder="1" applyAlignment="1">
      <alignment/>
    </xf>
    <xf numFmtId="0" fontId="87" fillId="0" borderId="82" xfId="100" applyBorder="1" applyAlignment="1">
      <alignment horizontal="left" indent="1"/>
      <protection/>
    </xf>
    <xf numFmtId="0" fontId="87" fillId="0" borderId="83" xfId="100" applyBorder="1">
      <alignment/>
      <protection/>
    </xf>
    <xf numFmtId="200" fontId="87" fillId="0" borderId="83" xfId="90" applyNumberFormat="1" applyFont="1" applyBorder="1" applyAlignment="1">
      <alignment/>
    </xf>
    <xf numFmtId="0" fontId="87" fillId="0" borderId="16" xfId="100" applyBorder="1" applyAlignment="1">
      <alignment vertical="center" wrapText="1"/>
      <protection/>
    </xf>
    <xf numFmtId="0" fontId="87" fillId="0" borderId="27" xfId="100" applyBorder="1">
      <alignment/>
      <protection/>
    </xf>
    <xf numFmtId="0" fontId="87" fillId="0" borderId="84" xfId="100" applyBorder="1" applyAlignment="1">
      <alignment horizontal="left" indent="1"/>
      <protection/>
    </xf>
    <xf numFmtId="200" fontId="87" fillId="0" borderId="84" xfId="90" applyNumberFormat="1" applyFont="1" applyBorder="1" applyAlignment="1">
      <alignment/>
    </xf>
    <xf numFmtId="0" fontId="87" fillId="0" borderId="16" xfId="100" applyBorder="1" applyAlignment="1">
      <alignment horizontal="left" indent="1"/>
      <protection/>
    </xf>
    <xf numFmtId="200" fontId="87" fillId="0" borderId="16" xfId="90" applyNumberFormat="1" applyFont="1" applyBorder="1" applyAlignment="1">
      <alignment/>
    </xf>
    <xf numFmtId="200" fontId="87" fillId="0" borderId="19" xfId="90" applyNumberFormat="1" applyFont="1" applyBorder="1" applyAlignment="1">
      <alignment/>
    </xf>
    <xf numFmtId="0" fontId="87" fillId="0" borderId="77" xfId="100" applyBorder="1" applyAlignment="1">
      <alignment horizontal="left"/>
      <protection/>
    </xf>
    <xf numFmtId="200" fontId="87" fillId="0" borderId="77" xfId="90" applyNumberFormat="1" applyFont="1" applyBorder="1" applyAlignment="1">
      <alignment/>
    </xf>
    <xf numFmtId="0" fontId="87" fillId="0" borderId="79" xfId="100" applyBorder="1" applyAlignment="1">
      <alignment horizontal="left"/>
      <protection/>
    </xf>
    <xf numFmtId="0" fontId="87" fillId="0" borderId="16" xfId="100" applyBorder="1">
      <alignment/>
      <protection/>
    </xf>
    <xf numFmtId="0" fontId="87" fillId="0" borderId="24" xfId="100" applyFill="1" applyBorder="1" applyAlignment="1">
      <alignment vertical="top"/>
      <protection/>
    </xf>
    <xf numFmtId="0" fontId="87" fillId="0" borderId="25" xfId="100" applyFill="1" applyBorder="1" applyAlignment="1">
      <alignment vertical="top"/>
      <protection/>
    </xf>
    <xf numFmtId="0" fontId="87" fillId="0" borderId="21" xfId="100" applyFill="1" applyBorder="1" applyAlignment="1">
      <alignment vertical="top"/>
      <protection/>
    </xf>
    <xf numFmtId="200" fontId="87" fillId="0" borderId="85" xfId="90" applyNumberFormat="1" applyFont="1" applyBorder="1" applyAlignment="1">
      <alignment vertical="top"/>
    </xf>
    <xf numFmtId="0" fontId="87" fillId="0" borderId="83" xfId="100" applyBorder="1" applyAlignment="1">
      <alignment horizontal="left"/>
      <protection/>
    </xf>
    <xf numFmtId="200" fontId="87" fillId="0" borderId="86" xfId="90" applyNumberFormat="1" applyFont="1" applyBorder="1" applyAlignment="1">
      <alignment/>
    </xf>
    <xf numFmtId="0" fontId="105" fillId="0" borderId="29" xfId="100" applyFont="1" applyBorder="1" applyAlignment="1">
      <alignment vertical="center"/>
      <protection/>
    </xf>
    <xf numFmtId="200" fontId="87" fillId="0" borderId="0" xfId="100" applyNumberFormat="1" applyAlignment="1">
      <alignment vertical="center"/>
      <protection/>
    </xf>
    <xf numFmtId="0" fontId="87" fillId="0" borderId="0" xfId="100" applyAlignment="1">
      <alignment vertical="center"/>
      <protection/>
    </xf>
    <xf numFmtId="0" fontId="87" fillId="0" borderId="0" xfId="100" applyBorder="1" applyAlignment="1">
      <alignment vertical="center"/>
      <protection/>
    </xf>
    <xf numFmtId="0" fontId="87" fillId="0" borderId="16" xfId="100" applyBorder="1" applyAlignment="1">
      <alignment horizontal="center" vertical="center"/>
      <protection/>
    </xf>
    <xf numFmtId="200" fontId="87" fillId="0" borderId="27" xfId="100" applyNumberFormat="1" applyBorder="1" applyAlignment="1">
      <alignment horizontal="center" vertical="center"/>
      <protection/>
    </xf>
    <xf numFmtId="0" fontId="87" fillId="0" borderId="17" xfId="100" applyFill="1" applyBorder="1" applyAlignment="1">
      <alignment horizontal="center" vertical="center"/>
      <protection/>
    </xf>
    <xf numFmtId="0" fontId="87" fillId="0" borderId="0" xfId="100" applyFill="1" applyBorder="1" applyAlignment="1">
      <alignment vertical="center"/>
      <protection/>
    </xf>
    <xf numFmtId="0" fontId="87" fillId="0" borderId="0" xfId="100" applyFill="1" applyBorder="1" applyAlignment="1">
      <alignment horizontal="center" vertical="center"/>
      <protection/>
    </xf>
    <xf numFmtId="0" fontId="87" fillId="28" borderId="77" xfId="100" applyFill="1" applyBorder="1" applyAlignment="1">
      <alignment vertical="center"/>
      <protection/>
    </xf>
    <xf numFmtId="200" fontId="87" fillId="28" borderId="76" xfId="100" applyNumberFormat="1" applyFill="1" applyBorder="1" applyAlignment="1">
      <alignment vertical="center"/>
      <protection/>
    </xf>
    <xf numFmtId="3" fontId="87" fillId="28" borderId="77" xfId="100" applyNumberFormat="1" applyFill="1" applyBorder="1" applyAlignment="1">
      <alignment vertical="center"/>
      <protection/>
    </xf>
    <xf numFmtId="3" fontId="87" fillId="0" borderId="0" xfId="100" applyNumberFormat="1" applyFill="1" applyBorder="1" applyAlignment="1">
      <alignment vertical="center"/>
      <protection/>
    </xf>
    <xf numFmtId="0" fontId="87" fillId="0" borderId="0" xfId="100" applyFill="1" applyAlignment="1">
      <alignment vertical="center"/>
      <protection/>
    </xf>
    <xf numFmtId="0" fontId="87" fillId="0" borderId="79" xfId="100" applyBorder="1" applyAlignment="1">
      <alignment horizontal="left" vertical="top" indent="1"/>
      <protection/>
    </xf>
    <xf numFmtId="200" fontId="87" fillId="0" borderId="78" xfId="100" applyNumberFormat="1" applyBorder="1" applyAlignment="1">
      <alignment vertical="top"/>
      <protection/>
    </xf>
    <xf numFmtId="0" fontId="87" fillId="0" borderId="79" xfId="100" applyBorder="1" applyAlignment="1">
      <alignment vertical="top" wrapText="1"/>
      <protection/>
    </xf>
    <xf numFmtId="3" fontId="87" fillId="0" borderId="0" xfId="100" applyNumberFormat="1" applyFill="1" applyBorder="1" applyAlignment="1">
      <alignment vertical="top"/>
      <protection/>
    </xf>
    <xf numFmtId="0" fontId="87" fillId="0" borderId="83" xfId="100" applyBorder="1" applyAlignment="1">
      <alignment horizontal="left" vertical="top" indent="1"/>
      <protection/>
    </xf>
    <xf numFmtId="200" fontId="87" fillId="0" borderId="82" xfId="100" applyNumberFormat="1" applyBorder="1" applyAlignment="1">
      <alignment vertical="top"/>
      <protection/>
    </xf>
    <xf numFmtId="0" fontId="87" fillId="0" borderId="15" xfId="100" applyBorder="1" applyAlignment="1">
      <alignment vertical="top" wrapText="1"/>
      <protection/>
    </xf>
    <xf numFmtId="0" fontId="87" fillId="0" borderId="79" xfId="100" applyBorder="1" applyAlignment="1">
      <alignment horizontal="left" vertical="center" indent="1"/>
      <protection/>
    </xf>
    <xf numFmtId="200" fontId="87" fillId="0" borderId="78" xfId="100" applyNumberFormat="1" applyBorder="1" applyAlignment="1">
      <alignment vertical="center"/>
      <protection/>
    </xf>
    <xf numFmtId="0" fontId="87" fillId="0" borderId="83" xfId="100" applyBorder="1" applyAlignment="1">
      <alignment horizontal="left" vertical="center" indent="1"/>
      <protection/>
    </xf>
    <xf numFmtId="200" fontId="87" fillId="0" borderId="82" xfId="100" applyNumberFormat="1" applyBorder="1" applyAlignment="1">
      <alignment vertical="center"/>
      <protection/>
    </xf>
    <xf numFmtId="0" fontId="87" fillId="0" borderId="28" xfId="100" applyBorder="1" applyAlignment="1">
      <alignment vertical="center"/>
      <protection/>
    </xf>
    <xf numFmtId="200" fontId="87" fillId="0" borderId="28" xfId="100" applyNumberFormat="1" applyBorder="1" applyAlignment="1">
      <alignment vertical="center"/>
      <protection/>
    </xf>
    <xf numFmtId="3" fontId="87" fillId="0" borderId="28" xfId="100" applyNumberFormat="1" applyFill="1" applyBorder="1" applyAlignment="1">
      <alignment vertical="center"/>
      <protection/>
    </xf>
    <xf numFmtId="200" fontId="87" fillId="0" borderId="0" xfId="100" applyNumberFormat="1" applyBorder="1" applyAlignment="1">
      <alignment vertical="center"/>
      <protection/>
    </xf>
    <xf numFmtId="0" fontId="87" fillId="0" borderId="29" xfId="100" applyBorder="1" applyAlignment="1">
      <alignment vertical="center"/>
      <protection/>
    </xf>
    <xf numFmtId="0" fontId="87" fillId="0" borderId="27" xfId="100" applyBorder="1" applyAlignment="1">
      <alignment horizontal="center" vertical="center"/>
      <protection/>
    </xf>
    <xf numFmtId="0" fontId="87" fillId="28" borderId="76" xfId="100" applyFill="1" applyBorder="1" applyAlignment="1">
      <alignment vertical="center"/>
      <protection/>
    </xf>
    <xf numFmtId="0" fontId="87" fillId="28" borderId="0" xfId="100" applyFill="1" applyBorder="1" applyAlignment="1">
      <alignment vertical="center"/>
      <protection/>
    </xf>
    <xf numFmtId="3" fontId="87" fillId="28" borderId="0" xfId="100" applyNumberFormat="1" applyFill="1" applyBorder="1" applyAlignment="1">
      <alignment vertical="center"/>
      <protection/>
    </xf>
    <xf numFmtId="0" fontId="87" fillId="28" borderId="0" xfId="100" applyFill="1" applyAlignment="1">
      <alignment vertical="center"/>
      <protection/>
    </xf>
    <xf numFmtId="0" fontId="87" fillId="0" borderId="78" xfId="100" applyBorder="1" applyAlignment="1">
      <alignment horizontal="left" vertical="center" indent="1"/>
      <protection/>
    </xf>
    <xf numFmtId="3" fontId="87" fillId="0" borderId="79" xfId="100" applyNumberFormat="1" applyFill="1" applyBorder="1" applyAlignment="1">
      <alignment vertical="center"/>
      <protection/>
    </xf>
    <xf numFmtId="0" fontId="87" fillId="0" borderId="82" xfId="100" applyBorder="1" applyAlignment="1">
      <alignment horizontal="left" vertical="center" indent="1"/>
      <protection/>
    </xf>
    <xf numFmtId="3" fontId="87" fillId="0" borderId="83" xfId="100" applyNumberFormat="1" applyFill="1" applyBorder="1" applyAlignment="1">
      <alignment vertical="center"/>
      <protection/>
    </xf>
    <xf numFmtId="0" fontId="87" fillId="28" borderId="77" xfId="100" applyFill="1" applyBorder="1" applyAlignment="1">
      <alignment vertical="center" wrapText="1"/>
      <protection/>
    </xf>
    <xf numFmtId="200" fontId="87" fillId="0" borderId="29" xfId="100" applyNumberFormat="1" applyBorder="1" applyAlignment="1">
      <alignment vertical="center"/>
      <protection/>
    </xf>
    <xf numFmtId="3" fontId="87" fillId="0" borderId="29" xfId="100" applyNumberFormat="1" applyFill="1" applyBorder="1" applyAlignment="1">
      <alignment vertical="center"/>
      <protection/>
    </xf>
    <xf numFmtId="0" fontId="87" fillId="28" borderId="76" xfId="100" applyFont="1" applyFill="1" applyBorder="1" applyAlignment="1">
      <alignment vertical="center"/>
      <protection/>
    </xf>
    <xf numFmtId="200" fontId="87" fillId="28" borderId="87" xfId="100" applyNumberFormat="1" applyFont="1" applyFill="1" applyBorder="1" applyAlignment="1">
      <alignment vertical="center"/>
      <protection/>
    </xf>
    <xf numFmtId="200" fontId="87" fillId="0" borderId="83" xfId="100" applyNumberFormat="1" applyBorder="1" applyAlignment="1">
      <alignment vertical="center"/>
      <protection/>
    </xf>
    <xf numFmtId="200" fontId="87" fillId="0" borderId="0" xfId="100" applyNumberFormat="1">
      <alignment/>
      <protection/>
    </xf>
    <xf numFmtId="0" fontId="87" fillId="0" borderId="0" xfId="100" applyFill="1" applyBorder="1">
      <alignment/>
      <protection/>
    </xf>
    <xf numFmtId="0" fontId="105" fillId="0" borderId="29" xfId="100" applyFont="1" applyBorder="1" applyAlignment="1">
      <alignment/>
      <protection/>
    </xf>
    <xf numFmtId="200" fontId="87" fillId="0" borderId="29" xfId="100" applyNumberFormat="1" applyBorder="1" applyAlignment="1">
      <alignment/>
      <protection/>
    </xf>
    <xf numFmtId="200" fontId="87" fillId="0" borderId="0" xfId="100" applyNumberFormat="1" applyAlignment="1">
      <alignment/>
      <protection/>
    </xf>
    <xf numFmtId="0" fontId="87" fillId="0" borderId="0" xfId="100" applyAlignment="1">
      <alignment/>
      <protection/>
    </xf>
    <xf numFmtId="0" fontId="106" fillId="0" borderId="18" xfId="100" applyFont="1" applyBorder="1" applyAlignment="1">
      <alignment/>
      <protection/>
    </xf>
    <xf numFmtId="200" fontId="106" fillId="0" borderId="0" xfId="100" applyNumberFormat="1" applyFont="1" applyFill="1" applyBorder="1" applyAlignment="1">
      <alignment horizontal="center"/>
      <protection/>
    </xf>
    <xf numFmtId="0" fontId="106" fillId="0" borderId="0" xfId="100" applyFont="1" applyAlignment="1">
      <alignment/>
      <protection/>
    </xf>
    <xf numFmtId="0" fontId="106" fillId="0" borderId="16" xfId="100" applyFont="1" applyBorder="1" applyAlignment="1">
      <alignment horizontal="center"/>
      <protection/>
    </xf>
    <xf numFmtId="200" fontId="106" fillId="0" borderId="18" xfId="100" applyNumberFormat="1" applyFont="1" applyFill="1" applyBorder="1" applyAlignment="1">
      <alignment horizontal="center"/>
      <protection/>
    </xf>
    <xf numFmtId="200" fontId="106" fillId="0" borderId="16" xfId="100" applyNumberFormat="1" applyFont="1" applyFill="1" applyBorder="1" applyAlignment="1">
      <alignment horizontal="center"/>
      <protection/>
    </xf>
    <xf numFmtId="0" fontId="106" fillId="0" borderId="15" xfId="100" applyFont="1" applyBorder="1" applyAlignment="1">
      <alignment/>
      <protection/>
    </xf>
    <xf numFmtId="200" fontId="106" fillId="0" borderId="17" xfId="100" applyNumberFormat="1" applyFont="1" applyBorder="1" applyAlignment="1">
      <alignment horizontal="center"/>
      <protection/>
    </xf>
    <xf numFmtId="200" fontId="106" fillId="0" borderId="24" xfId="100" applyNumberFormat="1" applyFont="1" applyBorder="1" applyAlignment="1">
      <alignment horizontal="center"/>
      <protection/>
    </xf>
    <xf numFmtId="0" fontId="87" fillId="28" borderId="16" xfId="100" applyFill="1" applyBorder="1" applyAlignment="1">
      <alignment/>
      <protection/>
    </xf>
    <xf numFmtId="200" fontId="87" fillId="28" borderId="19" xfId="100" applyNumberFormat="1" applyFill="1" applyBorder="1" applyAlignment="1">
      <alignment/>
      <protection/>
    </xf>
    <xf numFmtId="200" fontId="87" fillId="28" borderId="0" xfId="100" applyNumberFormat="1" applyFill="1" applyBorder="1" applyAlignment="1">
      <alignment/>
      <protection/>
    </xf>
    <xf numFmtId="200" fontId="87" fillId="28" borderId="16" xfId="100" applyNumberFormat="1" applyFill="1" applyBorder="1" applyAlignment="1">
      <alignment/>
      <protection/>
    </xf>
    <xf numFmtId="200" fontId="87" fillId="28" borderId="22" xfId="100" applyNumberFormat="1" applyFill="1" applyBorder="1" applyAlignment="1">
      <alignment/>
      <protection/>
    </xf>
    <xf numFmtId="0" fontId="87" fillId="28" borderId="17" xfId="100" applyFill="1" applyBorder="1" applyAlignment="1">
      <alignment/>
      <protection/>
    </xf>
    <xf numFmtId="0" fontId="87" fillId="28" borderId="0" xfId="100" applyFill="1" applyAlignment="1">
      <alignment/>
      <protection/>
    </xf>
    <xf numFmtId="0" fontId="87" fillId="0" borderId="17" xfId="100" applyBorder="1" applyAlignment="1">
      <alignment horizontal="left" indent="1"/>
      <protection/>
    </xf>
    <xf numFmtId="200" fontId="87" fillId="0" borderId="17" xfId="100" applyNumberFormat="1" applyBorder="1" applyAlignment="1">
      <alignment/>
      <protection/>
    </xf>
    <xf numFmtId="200" fontId="87" fillId="0" borderId="24" xfId="100" applyNumberFormat="1" applyBorder="1" applyAlignment="1">
      <alignment/>
      <protection/>
    </xf>
    <xf numFmtId="200" fontId="87" fillId="0" borderId="16" xfId="100" applyNumberFormat="1" applyFill="1" applyBorder="1" applyAlignment="1">
      <alignment/>
      <protection/>
    </xf>
    <xf numFmtId="200" fontId="87" fillId="0" borderId="21" xfId="100" applyNumberFormat="1" applyBorder="1" applyAlignment="1">
      <alignment/>
      <protection/>
    </xf>
    <xf numFmtId="200" fontId="87" fillId="0" borderId="0" xfId="100" applyNumberFormat="1" applyFill="1" applyBorder="1" applyAlignment="1">
      <alignment/>
      <protection/>
    </xf>
    <xf numFmtId="0" fontId="87" fillId="0" borderId="17" xfId="100" applyBorder="1" applyAlignment="1">
      <alignment/>
      <protection/>
    </xf>
    <xf numFmtId="0" fontId="87" fillId="28" borderId="18" xfId="100" applyFill="1" applyBorder="1" applyAlignment="1">
      <alignment/>
      <protection/>
    </xf>
    <xf numFmtId="200" fontId="87" fillId="0" borderId="15" xfId="100" applyNumberFormat="1" applyFill="1" applyBorder="1" applyAlignment="1">
      <alignment/>
      <protection/>
    </xf>
    <xf numFmtId="200" fontId="87" fillId="28" borderId="24" xfId="100" applyNumberFormat="1" applyFill="1" applyBorder="1" applyAlignment="1">
      <alignment/>
      <protection/>
    </xf>
    <xf numFmtId="200" fontId="87" fillId="28" borderId="25" xfId="100" applyNumberFormat="1" applyFill="1" applyBorder="1" applyAlignment="1">
      <alignment/>
      <protection/>
    </xf>
    <xf numFmtId="200" fontId="87" fillId="28" borderId="21" xfId="100" applyNumberFormat="1" applyFill="1" applyBorder="1" applyAlignment="1">
      <alignment/>
      <protection/>
    </xf>
    <xf numFmtId="0" fontId="87" fillId="0" borderId="17" xfId="100" applyFont="1" applyBorder="1" applyAlignment="1">
      <alignment horizontal="left" vertical="top" wrapText="1" indent="2"/>
      <protection/>
    </xf>
    <xf numFmtId="200" fontId="87" fillId="0" borderId="17" xfId="100" applyNumberFormat="1" applyBorder="1" applyAlignment="1">
      <alignment vertical="top"/>
      <protection/>
    </xf>
    <xf numFmtId="200" fontId="87" fillId="0" borderId="24" xfId="100" applyNumberFormat="1" applyBorder="1" applyAlignment="1">
      <alignment vertical="top"/>
      <protection/>
    </xf>
    <xf numFmtId="200" fontId="87" fillId="0" borderId="16" xfId="100" applyNumberFormat="1" applyFill="1" applyBorder="1" applyAlignment="1">
      <alignment vertical="top"/>
      <protection/>
    </xf>
    <xf numFmtId="200" fontId="87" fillId="0" borderId="0" xfId="100" applyNumberFormat="1" applyFill="1" applyBorder="1" applyAlignment="1">
      <alignment vertical="top"/>
      <protection/>
    </xf>
    <xf numFmtId="0" fontId="57" fillId="0" borderId="17" xfId="100" applyFont="1" applyBorder="1" applyAlignment="1">
      <alignment vertical="top" wrapText="1"/>
      <protection/>
    </xf>
    <xf numFmtId="0" fontId="87" fillId="0" borderId="17" xfId="100" applyFont="1" applyBorder="1" applyAlignment="1">
      <alignment horizontal="left" indent="1"/>
      <protection/>
    </xf>
    <xf numFmtId="200" fontId="57" fillId="0" borderId="17" xfId="100" applyNumberFormat="1" applyFont="1" applyBorder="1" applyAlignment="1">
      <alignment/>
      <protection/>
    </xf>
    <xf numFmtId="200" fontId="57" fillId="0" borderId="16" xfId="100" applyNumberFormat="1" applyFont="1" applyFill="1" applyBorder="1" applyAlignment="1">
      <alignment/>
      <protection/>
    </xf>
    <xf numFmtId="200" fontId="57" fillId="0" borderId="0" xfId="100" applyNumberFormat="1" applyFont="1" applyFill="1" applyBorder="1" applyAlignment="1">
      <alignment/>
      <protection/>
    </xf>
    <xf numFmtId="0" fontId="57" fillId="0" borderId="17" xfId="100" applyFont="1" applyBorder="1" applyAlignment="1">
      <alignment/>
      <protection/>
    </xf>
    <xf numFmtId="0" fontId="57" fillId="0" borderId="0" xfId="100" applyFont="1" applyAlignment="1">
      <alignment/>
      <protection/>
    </xf>
    <xf numFmtId="0" fontId="107" fillId="0" borderId="17" xfId="100" applyFont="1" applyBorder="1" applyAlignment="1">
      <alignment horizontal="left" indent="1"/>
      <protection/>
    </xf>
    <xf numFmtId="0" fontId="107" fillId="0" borderId="17" xfId="100" applyFont="1" applyBorder="1" applyAlignment="1">
      <alignment horizontal="left" vertical="top" wrapText="1" indent="1"/>
      <protection/>
    </xf>
    <xf numFmtId="0" fontId="107" fillId="0" borderId="16" xfId="100" applyFont="1" applyBorder="1" applyAlignment="1">
      <alignment horizontal="left" vertical="top" wrapText="1" indent="1"/>
      <protection/>
    </xf>
    <xf numFmtId="0" fontId="87" fillId="28" borderId="15" xfId="100" applyFill="1" applyBorder="1" applyAlignment="1">
      <alignment/>
      <protection/>
    </xf>
    <xf numFmtId="0" fontId="58" fillId="0" borderId="0" xfId="0" applyFont="1" applyAlignment="1">
      <alignment horizontal="centerContinuous"/>
    </xf>
    <xf numFmtId="43" fontId="6" fillId="0" borderId="20" xfId="87" applyFont="1" applyBorder="1" applyAlignment="1">
      <alignment horizontal="left" vertical="center" indent="2"/>
    </xf>
    <xf numFmtId="0" fontId="6" fillId="0" borderId="23" xfId="0" applyFont="1" applyBorder="1" applyAlignment="1">
      <alignment/>
    </xf>
    <xf numFmtId="0" fontId="59" fillId="0" borderId="30" xfId="102" applyFont="1" applyBorder="1">
      <alignment/>
      <protection/>
    </xf>
    <xf numFmtId="0" fontId="60" fillId="0" borderId="30" xfId="102" applyFont="1" applyBorder="1">
      <alignment/>
      <protection/>
    </xf>
    <xf numFmtId="43" fontId="61" fillId="0" borderId="0" xfId="89" applyFont="1" applyAlignment="1">
      <alignment horizontal="centerContinuous"/>
    </xf>
    <xf numFmtId="0" fontId="60" fillId="0" borderId="0" xfId="102" applyFont="1">
      <alignment/>
      <protection/>
    </xf>
    <xf numFmtId="200" fontId="60" fillId="0" borderId="0" xfId="87" applyNumberFormat="1" applyFont="1" applyBorder="1" applyAlignment="1">
      <alignment/>
    </xf>
    <xf numFmtId="43" fontId="60" fillId="0" borderId="0" xfId="102" applyNumberFormat="1" applyFont="1" applyBorder="1">
      <alignment/>
      <protection/>
    </xf>
    <xf numFmtId="226" fontId="60" fillId="0" borderId="0" xfId="102" applyNumberFormat="1" applyFont="1">
      <alignment/>
      <protection/>
    </xf>
    <xf numFmtId="0" fontId="62" fillId="0" borderId="0" xfId="0" applyFont="1" applyAlignment="1">
      <alignment/>
    </xf>
    <xf numFmtId="0" fontId="62" fillId="0" borderId="0" xfId="102" applyFont="1">
      <alignment/>
      <protection/>
    </xf>
    <xf numFmtId="200" fontId="60" fillId="0" borderId="0" xfId="87" applyNumberFormat="1" applyFont="1" applyAlignment="1">
      <alignment/>
    </xf>
    <xf numFmtId="0" fontId="63" fillId="0" borderId="0" xfId="102" applyFont="1">
      <alignment/>
      <protection/>
    </xf>
    <xf numFmtId="0" fontId="62" fillId="0" borderId="0" xfId="0" applyFont="1" applyAlignment="1">
      <alignment horizontal="left"/>
    </xf>
    <xf numFmtId="0" fontId="63" fillId="0" borderId="0" xfId="102" applyFont="1" applyAlignment="1">
      <alignment horizontal="left"/>
      <protection/>
    </xf>
    <xf numFmtId="200" fontId="63" fillId="0" borderId="0" xfId="87" applyNumberFormat="1" applyFont="1" applyAlignment="1">
      <alignment/>
    </xf>
    <xf numFmtId="0" fontId="63" fillId="0" borderId="0" xfId="102" applyFont="1" applyAlignment="1">
      <alignment vertical="top"/>
      <protection/>
    </xf>
    <xf numFmtId="0" fontId="63" fillId="0" borderId="0" xfId="0" applyFont="1" applyAlignment="1">
      <alignment horizontal="left" vertical="top" wrapText="1"/>
    </xf>
    <xf numFmtId="200" fontId="63" fillId="0" borderId="0" xfId="87" applyNumberFormat="1" applyFont="1" applyAlignment="1">
      <alignment vertical="top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 horizontal="left"/>
    </xf>
    <xf numFmtId="0" fontId="64" fillId="0" borderId="0" xfId="102" applyFont="1">
      <alignment/>
      <protection/>
    </xf>
    <xf numFmtId="0" fontId="63" fillId="0" borderId="0" xfId="102" applyFont="1" applyAlignment="1">
      <alignment vertical="top" wrapText="1"/>
      <protection/>
    </xf>
    <xf numFmtId="0" fontId="66" fillId="0" borderId="0" xfId="0" applyFont="1" applyFill="1" applyAlignment="1">
      <alignment/>
    </xf>
    <xf numFmtId="49" fontId="67" fillId="0" borderId="18" xfId="105" applyNumberFormat="1" applyFont="1" applyFill="1" applyBorder="1" applyAlignment="1">
      <alignment horizontal="center" wrapText="1"/>
      <protection/>
    </xf>
    <xf numFmtId="49" fontId="67" fillId="0" borderId="16" xfId="106" applyNumberFormat="1" applyFont="1" applyFill="1" applyBorder="1" applyAlignment="1">
      <alignment vertical="top" wrapText="1"/>
      <protection/>
    </xf>
    <xf numFmtId="49" fontId="67" fillId="0" borderId="16" xfId="105" applyNumberFormat="1" applyFont="1" applyFill="1" applyBorder="1" applyAlignment="1">
      <alignment vertical="top" wrapText="1"/>
      <protection/>
    </xf>
    <xf numFmtId="0" fontId="67" fillId="0" borderId="16" xfId="105" applyFont="1" applyFill="1" applyBorder="1" applyAlignment="1">
      <alignment vertical="top" wrapText="1"/>
      <protection/>
    </xf>
    <xf numFmtId="0" fontId="67" fillId="0" borderId="16" xfId="105" applyFont="1" applyFill="1" applyBorder="1" applyAlignment="1">
      <alignment vertical="top"/>
      <protection/>
    </xf>
    <xf numFmtId="0" fontId="67" fillId="0" borderId="16" xfId="105" applyFont="1" applyFill="1" applyBorder="1" applyAlignment="1">
      <alignment horizontal="left" vertical="top"/>
      <protection/>
    </xf>
    <xf numFmtId="0" fontId="67" fillId="0" borderId="16" xfId="106" applyFont="1" applyFill="1" applyBorder="1">
      <alignment/>
      <protection/>
    </xf>
    <xf numFmtId="0" fontId="67" fillId="0" borderId="16" xfId="105" applyFont="1" applyFill="1" applyBorder="1">
      <alignment/>
      <protection/>
    </xf>
    <xf numFmtId="0" fontId="66" fillId="0" borderId="16" xfId="105" applyFont="1" applyFill="1" applyBorder="1" applyAlignment="1">
      <alignment horizontal="left" indent="1"/>
      <protection/>
    </xf>
    <xf numFmtId="0" fontId="66" fillId="0" borderId="16" xfId="105" applyFont="1" applyFill="1" applyBorder="1">
      <alignment/>
      <protection/>
    </xf>
    <xf numFmtId="0" fontId="66" fillId="0" borderId="16" xfId="106" applyFont="1" applyFill="1" applyBorder="1">
      <alignment/>
      <protection/>
    </xf>
    <xf numFmtId="0" fontId="66" fillId="0" borderId="16" xfId="105" applyFont="1" applyFill="1" applyBorder="1" applyAlignment="1">
      <alignment horizontal="left" indent="2"/>
      <protection/>
    </xf>
    <xf numFmtId="0" fontId="66" fillId="0" borderId="16" xfId="105" applyNumberFormat="1" applyFont="1" applyFill="1" applyBorder="1">
      <alignment/>
      <protection/>
    </xf>
    <xf numFmtId="0" fontId="66" fillId="0" borderId="16" xfId="106" applyFont="1" applyFill="1" applyBorder="1" applyAlignment="1">
      <alignment horizontal="left" indent="5"/>
      <protection/>
    </xf>
    <xf numFmtId="192" fontId="66" fillId="0" borderId="16" xfId="104" applyNumberFormat="1" applyFont="1" applyFill="1" applyBorder="1">
      <alignment/>
      <protection/>
    </xf>
    <xf numFmtId="49" fontId="68" fillId="0" borderId="16" xfId="105" applyNumberFormat="1" applyFont="1" applyFill="1" applyBorder="1" applyAlignment="1">
      <alignment vertical="top" wrapText="1"/>
      <protection/>
    </xf>
    <xf numFmtId="0" fontId="68" fillId="0" borderId="16" xfId="105" applyFont="1" applyFill="1" applyBorder="1">
      <alignment/>
      <protection/>
    </xf>
    <xf numFmtId="0" fontId="67" fillId="0" borderId="16" xfId="105" applyFont="1" applyFill="1" applyBorder="1" applyAlignment="1">
      <alignment horizontal="left" indent="1"/>
      <protection/>
    </xf>
    <xf numFmtId="0" fontId="66" fillId="0" borderId="16" xfId="0" applyFont="1" applyFill="1" applyBorder="1" applyAlignment="1">
      <alignment/>
    </xf>
    <xf numFmtId="0" fontId="67" fillId="0" borderId="16" xfId="105" applyFont="1" applyFill="1" applyBorder="1" applyAlignment="1">
      <alignment horizontal="left"/>
      <protection/>
    </xf>
    <xf numFmtId="49" fontId="66" fillId="0" borderId="16" xfId="105" applyNumberFormat="1" applyFont="1" applyFill="1" applyBorder="1" applyAlignment="1">
      <alignment wrapText="1"/>
      <protection/>
    </xf>
    <xf numFmtId="0" fontId="66" fillId="0" borderId="16" xfId="105" applyFont="1" applyFill="1" applyBorder="1" applyAlignment="1">
      <alignment horizontal="left"/>
      <protection/>
    </xf>
    <xf numFmtId="0" fontId="69" fillId="0" borderId="16" xfId="105" applyFont="1" applyFill="1" applyBorder="1" applyAlignment="1">
      <alignment horizontal="left" indent="2"/>
      <protection/>
    </xf>
    <xf numFmtId="0" fontId="69" fillId="0" borderId="16" xfId="105" applyFont="1" applyFill="1" applyBorder="1">
      <alignment/>
      <protection/>
    </xf>
    <xf numFmtId="0" fontId="70" fillId="0" borderId="16" xfId="105" applyFont="1" applyFill="1" applyBorder="1">
      <alignment/>
      <protection/>
    </xf>
    <xf numFmtId="0" fontId="71" fillId="0" borderId="16" xfId="105" applyFont="1" applyFill="1" applyBorder="1">
      <alignment/>
      <protection/>
    </xf>
    <xf numFmtId="0" fontId="67" fillId="0" borderId="16" xfId="107" applyFont="1" applyFill="1" applyBorder="1" applyAlignment="1">
      <alignment horizontal="left" indent="1"/>
      <protection/>
    </xf>
    <xf numFmtId="0" fontId="66" fillId="0" borderId="16" xfId="78" applyFont="1" applyBorder="1" applyAlignment="1">
      <alignment horizontal="left" indent="2"/>
      <protection/>
    </xf>
    <xf numFmtId="0" fontId="67" fillId="0" borderId="16" xfId="105" applyFont="1" applyFill="1" applyBorder="1" applyAlignment="1">
      <alignment horizontal="center"/>
      <protection/>
    </xf>
    <xf numFmtId="0" fontId="66" fillId="0" borderId="16" xfId="106" applyNumberFormat="1" applyFont="1" applyFill="1" applyBorder="1">
      <alignment/>
      <protection/>
    </xf>
    <xf numFmtId="0" fontId="66" fillId="0" borderId="15" xfId="0" applyFont="1" applyFill="1" applyBorder="1" applyAlignment="1">
      <alignment/>
    </xf>
    <xf numFmtId="0" fontId="67" fillId="0" borderId="18" xfId="105" applyFont="1" applyFill="1" applyBorder="1">
      <alignment/>
      <protection/>
    </xf>
    <xf numFmtId="0" fontId="66" fillId="0" borderId="18" xfId="105" applyFont="1" applyFill="1" applyBorder="1">
      <alignment/>
      <protection/>
    </xf>
    <xf numFmtId="49" fontId="66" fillId="0" borderId="16" xfId="99" applyNumberFormat="1" applyFont="1" applyBorder="1" applyAlignment="1">
      <alignment horizontal="left" vertical="top" wrapText="1" indent="1"/>
      <protection/>
    </xf>
    <xf numFmtId="49" fontId="66" fillId="0" borderId="16" xfId="99" applyNumberFormat="1" applyFont="1" applyBorder="1" applyAlignment="1">
      <alignment horizontal="left" vertical="top" wrapText="1" indent="2"/>
      <protection/>
    </xf>
    <xf numFmtId="49" fontId="67" fillId="0" borderId="16" xfId="99" applyNumberFormat="1" applyFont="1" applyBorder="1" applyAlignment="1">
      <alignment horizontal="left" vertical="top" wrapText="1" indent="1"/>
      <protection/>
    </xf>
    <xf numFmtId="49" fontId="66" fillId="0" borderId="16" xfId="99" applyNumberFormat="1" applyFont="1" applyBorder="1" applyAlignment="1">
      <alignment horizontal="left" vertical="top" wrapText="1"/>
      <protection/>
    </xf>
    <xf numFmtId="49" fontId="66" fillId="0" borderId="16" xfId="99" applyNumberFormat="1" applyFont="1" applyBorder="1" applyAlignment="1">
      <alignment horizontal="left" vertical="top" indent="2"/>
      <protection/>
    </xf>
    <xf numFmtId="49" fontId="67" fillId="0" borderId="16" xfId="99" applyNumberFormat="1" applyFont="1" applyBorder="1" applyAlignment="1">
      <alignment horizontal="left" vertical="top" indent="1"/>
      <protection/>
    </xf>
    <xf numFmtId="0" fontId="66" fillId="0" borderId="16" xfId="0" applyFont="1" applyBorder="1" applyAlignment="1">
      <alignment horizontal="left" indent="1"/>
    </xf>
    <xf numFmtId="0" fontId="67" fillId="0" borderId="16" xfId="0" applyFont="1" applyFill="1" applyBorder="1" applyAlignment="1">
      <alignment horizontal="left" indent="1"/>
    </xf>
    <xf numFmtId="0" fontId="66" fillId="0" borderId="16" xfId="0" applyFont="1" applyFill="1" applyBorder="1" applyAlignment="1">
      <alignment horizontal="left" indent="2"/>
    </xf>
    <xf numFmtId="0" fontId="66" fillId="0" borderId="16" xfId="0" applyFont="1" applyFill="1" applyBorder="1" applyAlignment="1">
      <alignment horizontal="left" indent="1"/>
    </xf>
    <xf numFmtId="49" fontId="67" fillId="0" borderId="16" xfId="105" applyNumberFormat="1" applyFont="1" applyFill="1" applyBorder="1" applyAlignment="1">
      <alignment horizontal="left" vertical="top" wrapText="1" indent="1"/>
      <protection/>
    </xf>
    <xf numFmtId="0" fontId="67" fillId="0" borderId="16" xfId="106" applyFont="1" applyFill="1" applyBorder="1" applyAlignment="1">
      <alignment horizontal="left" vertical="top" wrapText="1" indent="1"/>
      <protection/>
    </xf>
    <xf numFmtId="0" fontId="67" fillId="0" borderId="16" xfId="106" applyFont="1" applyFill="1" applyBorder="1" applyAlignment="1">
      <alignment horizontal="left" indent="1"/>
      <protection/>
    </xf>
    <xf numFmtId="0" fontId="66" fillId="0" borderId="16" xfId="106" applyFont="1" applyFill="1" applyBorder="1" applyAlignment="1">
      <alignment horizontal="left" indent="1"/>
      <protection/>
    </xf>
    <xf numFmtId="0" fontId="67" fillId="0" borderId="16" xfId="106" applyFont="1" applyFill="1" applyBorder="1" applyAlignment="1">
      <alignment horizontal="left" indent="2"/>
      <protection/>
    </xf>
    <xf numFmtId="0" fontId="66" fillId="0" borderId="16" xfId="106" applyFont="1" applyFill="1" applyBorder="1" applyAlignment="1">
      <alignment horizontal="left" indent="2"/>
      <protection/>
    </xf>
    <xf numFmtId="0" fontId="67" fillId="0" borderId="16" xfId="106" applyFont="1" applyFill="1" applyBorder="1" applyAlignment="1">
      <alignment horizontal="left" vertical="top" indent="1"/>
      <protection/>
    </xf>
    <xf numFmtId="0" fontId="66" fillId="0" borderId="16" xfId="106" applyFont="1" applyFill="1" applyBorder="1" applyAlignment="1">
      <alignment horizontal="left"/>
      <protection/>
    </xf>
    <xf numFmtId="0" fontId="66" fillId="0" borderId="16" xfId="106" applyFont="1" applyFill="1" applyBorder="1" applyAlignment="1">
      <alignment/>
      <protection/>
    </xf>
    <xf numFmtId="0" fontId="66" fillId="0" borderId="16" xfId="105" applyFont="1" applyFill="1" applyBorder="1" applyAlignment="1">
      <alignment/>
      <protection/>
    </xf>
    <xf numFmtId="0" fontId="66" fillId="0" borderId="16" xfId="105" applyNumberFormat="1" applyFont="1" applyFill="1" applyBorder="1" applyAlignment="1">
      <alignment horizontal="left" indent="3"/>
      <protection/>
    </xf>
    <xf numFmtId="0" fontId="66" fillId="0" borderId="16" xfId="105" applyFont="1" applyFill="1" applyBorder="1" applyAlignment="1">
      <alignment horizontal="left" indent="3"/>
      <protection/>
    </xf>
    <xf numFmtId="0" fontId="67" fillId="0" borderId="16" xfId="105" applyFont="1" applyFill="1" applyBorder="1" applyAlignment="1">
      <alignment horizontal="left" indent="2"/>
      <protection/>
    </xf>
    <xf numFmtId="0" fontId="67" fillId="0" borderId="16" xfId="105" applyFont="1" applyFill="1" applyBorder="1" applyAlignment="1">
      <alignment horizontal="left" indent="3"/>
      <protection/>
    </xf>
    <xf numFmtId="0" fontId="67" fillId="0" borderId="16" xfId="105" applyFont="1" applyFill="1" applyBorder="1" applyAlignment="1">
      <alignment horizontal="left" indent="4"/>
      <protection/>
    </xf>
    <xf numFmtId="0" fontId="66" fillId="0" borderId="16" xfId="105" applyFont="1" applyFill="1" applyBorder="1" applyAlignment="1">
      <alignment horizontal="left" indent="4"/>
      <protection/>
    </xf>
    <xf numFmtId="0" fontId="67" fillId="0" borderId="18" xfId="105" applyFont="1" applyFill="1" applyBorder="1" applyAlignment="1">
      <alignment horizontal="centerContinuous" vertical="center"/>
      <protection/>
    </xf>
    <xf numFmtId="0" fontId="67" fillId="0" borderId="18" xfId="105" applyFont="1" applyFill="1" applyBorder="1" applyAlignment="1">
      <alignment horizontal="centerContinuous" wrapText="1"/>
      <protection/>
    </xf>
    <xf numFmtId="0" fontId="67" fillId="0" borderId="18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left" indent="2"/>
    </xf>
    <xf numFmtId="0" fontId="63" fillId="0" borderId="18" xfId="0" applyFont="1" applyFill="1" applyBorder="1" applyAlignment="1">
      <alignment horizontal="center"/>
    </xf>
    <xf numFmtId="0" fontId="67" fillId="0" borderId="24" xfId="0" applyFont="1" applyFill="1" applyBorder="1" applyAlignment="1">
      <alignment horizontal="center"/>
    </xf>
    <xf numFmtId="0" fontId="27" fillId="0" borderId="27" xfId="0" applyFont="1" applyBorder="1" applyAlignment="1">
      <alignment horizontal="center"/>
    </xf>
    <xf numFmtId="43" fontId="17" fillId="0" borderId="19" xfId="87" applyFont="1" applyBorder="1" applyAlignment="1">
      <alignment horizontal="center" vertical="center"/>
    </xf>
    <xf numFmtId="43" fontId="6" fillId="0" borderId="18" xfId="89" applyFont="1" applyBorder="1" applyAlignment="1">
      <alignment horizontal="center" vertical="top" wrapText="1"/>
    </xf>
    <xf numFmtId="43" fontId="6" fillId="0" borderId="16" xfId="89" applyFont="1" applyBorder="1" applyAlignment="1">
      <alignment horizontal="center" vertical="top" wrapText="1"/>
    </xf>
    <xf numFmtId="43" fontId="6" fillId="0" borderId="15" xfId="89" applyFont="1" applyBorder="1" applyAlignment="1">
      <alignment horizontal="center" vertical="top" wrapText="1"/>
    </xf>
    <xf numFmtId="0" fontId="60" fillId="0" borderId="0" xfId="102" applyFont="1" applyAlignment="1">
      <alignment horizontal="left"/>
      <protection/>
    </xf>
    <xf numFmtId="192" fontId="60" fillId="0" borderId="0" xfId="87" applyNumberFormat="1" applyFont="1" applyAlignment="1">
      <alignment horizontal="centerContinuous"/>
    </xf>
    <xf numFmtId="192" fontId="66" fillId="0" borderId="0" xfId="87" applyNumberFormat="1" applyFont="1" applyAlignment="1">
      <alignment horizontal="centerContinuous"/>
    </xf>
    <xf numFmtId="192" fontId="66" fillId="0" borderId="0" xfId="87" applyNumberFormat="1" applyFont="1" applyAlignment="1">
      <alignment/>
    </xf>
    <xf numFmtId="192" fontId="63" fillId="0" borderId="0" xfId="87" applyNumberFormat="1" applyFont="1" applyAlignment="1">
      <alignment horizontal="centerContinuous"/>
    </xf>
    <xf numFmtId="192" fontId="63" fillId="0" borderId="0" xfId="87" applyNumberFormat="1" applyFont="1" applyAlignment="1">
      <alignment horizontal="center"/>
    </xf>
    <xf numFmtId="192" fontId="63" fillId="0" borderId="0" xfId="87" applyNumberFormat="1" applyFont="1" applyAlignment="1">
      <alignment/>
    </xf>
    <xf numFmtId="192" fontId="63" fillId="0" borderId="18" xfId="87" applyNumberFormat="1" applyFont="1" applyBorder="1" applyAlignment="1">
      <alignment horizontal="center" vertical="center"/>
    </xf>
    <xf numFmtId="192" fontId="63" fillId="0" borderId="28" xfId="87" applyNumberFormat="1" applyFont="1" applyBorder="1" applyAlignment="1">
      <alignment horizontal="center" vertical="center"/>
    </xf>
    <xf numFmtId="192" fontId="63" fillId="0" borderId="17" xfId="87" applyNumberFormat="1" applyFont="1" applyBorder="1" applyAlignment="1">
      <alignment horizontal="center"/>
    </xf>
    <xf numFmtId="192" fontId="63" fillId="0" borderId="16" xfId="87" applyNumberFormat="1" applyFont="1" applyBorder="1" applyAlignment="1">
      <alignment horizontal="center" vertical="center"/>
    </xf>
    <xf numFmtId="192" fontId="63" fillId="0" borderId="0" xfId="87" applyNumberFormat="1" applyFont="1" applyBorder="1" applyAlignment="1">
      <alignment horizontal="center" vertical="center"/>
    </xf>
    <xf numFmtId="192" fontId="63" fillId="0" borderId="15" xfId="87" applyNumberFormat="1" applyFont="1" applyBorder="1" applyAlignment="1">
      <alignment horizontal="center" vertical="center"/>
    </xf>
    <xf numFmtId="192" fontId="63" fillId="0" borderId="29" xfId="87" applyNumberFormat="1" applyFont="1" applyBorder="1" applyAlignment="1">
      <alignment horizontal="center" vertical="center"/>
    </xf>
    <xf numFmtId="192" fontId="63" fillId="0" borderId="0" xfId="87" applyNumberFormat="1" applyFont="1" applyAlignment="1">
      <alignment/>
    </xf>
    <xf numFmtId="192" fontId="59" fillId="0" borderId="0" xfId="87" applyNumberFormat="1" applyFont="1" applyBorder="1" applyAlignment="1">
      <alignment/>
    </xf>
    <xf numFmtId="192" fontId="60" fillId="0" borderId="0" xfId="87" applyNumberFormat="1" applyFont="1" applyBorder="1" applyAlignment="1">
      <alignment/>
    </xf>
    <xf numFmtId="192" fontId="63" fillId="0" borderId="0" xfId="87" applyNumberFormat="1" applyFont="1" applyBorder="1" applyAlignment="1">
      <alignment/>
    </xf>
    <xf numFmtId="192" fontId="73" fillId="0" borderId="0" xfId="87" applyNumberFormat="1" applyFont="1" applyBorder="1" applyAlignment="1">
      <alignment vertical="top"/>
    </xf>
    <xf numFmtId="192" fontId="73" fillId="0" borderId="0" xfId="87" applyNumberFormat="1" applyFont="1" applyBorder="1" applyAlignment="1">
      <alignment/>
    </xf>
    <xf numFmtId="192" fontId="73" fillId="0" borderId="16" xfId="87" applyNumberFormat="1" applyFont="1" applyBorder="1" applyAlignment="1">
      <alignment/>
    </xf>
    <xf numFmtId="192" fontId="72" fillId="0" borderId="0" xfId="87" applyNumberFormat="1" applyFont="1" applyBorder="1" applyAlignment="1">
      <alignment/>
    </xf>
    <xf numFmtId="192" fontId="66" fillId="0" borderId="0" xfId="87" applyNumberFormat="1" applyFont="1" applyBorder="1" applyAlignment="1">
      <alignment/>
    </xf>
    <xf numFmtId="192" fontId="75" fillId="0" borderId="0" xfId="87" applyNumberFormat="1" applyFont="1" applyBorder="1" applyAlignment="1">
      <alignment/>
    </xf>
    <xf numFmtId="203" fontId="63" fillId="0" borderId="0" xfId="87" applyNumberFormat="1" applyFont="1" applyBorder="1" applyAlignment="1">
      <alignment/>
    </xf>
    <xf numFmtId="192" fontId="60" fillId="0" borderId="17" xfId="87" applyNumberFormat="1" applyFont="1" applyFill="1" applyBorder="1" applyAlignment="1">
      <alignment horizontal="left" vertical="top" wrapText="1" indent="1"/>
    </xf>
    <xf numFmtId="203" fontId="60" fillId="0" borderId="17" xfId="87" applyNumberFormat="1" applyFont="1" applyBorder="1" applyAlignment="1">
      <alignment/>
    </xf>
    <xf numFmtId="192" fontId="60" fillId="0" borderId="0" xfId="87" applyNumberFormat="1" applyFont="1" applyBorder="1" applyAlignment="1">
      <alignment vertical="top"/>
    </xf>
    <xf numFmtId="192" fontId="63" fillId="0" borderId="16" xfId="87" applyNumberFormat="1" applyFont="1" applyBorder="1" applyAlignment="1">
      <alignment/>
    </xf>
    <xf numFmtId="203" fontId="73" fillId="0" borderId="0" xfId="87" applyNumberFormat="1" applyFont="1" applyBorder="1" applyAlignment="1">
      <alignment/>
    </xf>
    <xf numFmtId="192" fontId="77" fillId="0" borderId="17" xfId="87" applyNumberFormat="1" applyFont="1" applyFill="1" applyBorder="1" applyAlignment="1">
      <alignment horizontal="left" vertical="top" wrapText="1" indent="1"/>
    </xf>
    <xf numFmtId="203" fontId="77" fillId="0" borderId="17" xfId="87" applyNumberFormat="1" applyFont="1" applyBorder="1" applyAlignment="1">
      <alignment/>
    </xf>
    <xf numFmtId="192" fontId="77" fillId="0" borderId="0" xfId="87" applyNumberFormat="1" applyFont="1" applyBorder="1" applyAlignment="1">
      <alignment vertical="top"/>
    </xf>
    <xf numFmtId="192" fontId="78" fillId="0" borderId="0" xfId="87" applyNumberFormat="1" applyFont="1" applyBorder="1" applyAlignment="1">
      <alignment/>
    </xf>
    <xf numFmtId="192" fontId="63" fillId="0" borderId="16" xfId="87" applyNumberFormat="1" applyFont="1" applyBorder="1" applyAlignment="1">
      <alignment vertical="top"/>
    </xf>
    <xf numFmtId="192" fontId="60" fillId="0" borderId="16" xfId="87" applyNumberFormat="1" applyFont="1" applyBorder="1" applyAlignment="1">
      <alignment vertical="top"/>
    </xf>
    <xf numFmtId="192" fontId="73" fillId="0" borderId="16" xfId="87" applyNumberFormat="1" applyFont="1" applyBorder="1" applyAlignment="1">
      <alignment vertical="top"/>
    </xf>
    <xf numFmtId="192" fontId="60" fillId="0" borderId="17" xfId="87" applyNumberFormat="1" applyFont="1" applyFill="1" applyBorder="1" applyAlignment="1">
      <alignment horizontal="left" indent="2"/>
    </xf>
    <xf numFmtId="192" fontId="63" fillId="0" borderId="17" xfId="87" applyNumberFormat="1" applyFont="1" applyBorder="1" applyAlignment="1">
      <alignment/>
    </xf>
    <xf numFmtId="192" fontId="64" fillId="0" borderId="0" xfId="87" applyNumberFormat="1" applyFont="1" applyBorder="1" applyAlignment="1">
      <alignment/>
    </xf>
    <xf numFmtId="192" fontId="108" fillId="0" borderId="0" xfId="87" applyNumberFormat="1" applyFont="1" applyBorder="1" applyAlignment="1">
      <alignment/>
    </xf>
    <xf numFmtId="192" fontId="60" fillId="0" borderId="17" xfId="87" applyNumberFormat="1" applyFont="1" applyBorder="1" applyAlignment="1">
      <alignment vertical="top"/>
    </xf>
    <xf numFmtId="192" fontId="60" fillId="0" borderId="17" xfId="87" applyNumberFormat="1" applyFont="1" applyFill="1" applyBorder="1" applyAlignment="1">
      <alignment/>
    </xf>
    <xf numFmtId="192" fontId="60" fillId="0" borderId="17" xfId="87" applyNumberFormat="1" applyFont="1" applyBorder="1" applyAlignment="1">
      <alignment/>
    </xf>
    <xf numFmtId="192" fontId="63" fillId="0" borderId="17" xfId="87" applyNumberFormat="1" applyFont="1" applyBorder="1" applyAlignment="1">
      <alignment vertical="top"/>
    </xf>
    <xf numFmtId="192" fontId="63" fillId="0" borderId="0" xfId="87" applyNumberFormat="1" applyFont="1" applyBorder="1" applyAlignment="1">
      <alignment vertical="top"/>
    </xf>
    <xf numFmtId="202" fontId="73" fillId="0" borderId="16" xfId="87" applyNumberFormat="1" applyFont="1" applyBorder="1" applyAlignment="1">
      <alignment vertical="top"/>
    </xf>
    <xf numFmtId="202" fontId="73" fillId="0" borderId="0" xfId="87" applyNumberFormat="1" applyFont="1" applyBorder="1" applyAlignment="1">
      <alignment/>
    </xf>
    <xf numFmtId="192" fontId="63" fillId="0" borderId="17" xfId="87" applyNumberFormat="1" applyFont="1" applyBorder="1" applyAlignment="1">
      <alignment horizontal="left" vertical="top"/>
    </xf>
    <xf numFmtId="192" fontId="63" fillId="0" borderId="17" xfId="87" applyNumberFormat="1" applyFont="1" applyBorder="1" applyAlignment="1">
      <alignment horizontal="left"/>
    </xf>
    <xf numFmtId="192" fontId="63" fillId="0" borderId="0" xfId="87" applyNumberFormat="1" applyFont="1" applyBorder="1" applyAlignment="1">
      <alignment horizontal="left"/>
    </xf>
    <xf numFmtId="192" fontId="60" fillId="0" borderId="16" xfId="87" applyNumberFormat="1" applyFont="1" applyBorder="1" applyAlignment="1">
      <alignment/>
    </xf>
    <xf numFmtId="192" fontId="67" fillId="0" borderId="0" xfId="87" applyNumberFormat="1" applyFont="1" applyAlignment="1">
      <alignment/>
    </xf>
    <xf numFmtId="192" fontId="60" fillId="0" borderId="17" xfId="87" applyNumberFormat="1" applyFont="1" applyFill="1" applyBorder="1" applyAlignment="1">
      <alignment horizontal="left"/>
    </xf>
    <xf numFmtId="192" fontId="60" fillId="0" borderId="88" xfId="87" applyNumberFormat="1" applyFont="1" applyFill="1" applyBorder="1" applyAlignment="1">
      <alignment horizontal="left"/>
    </xf>
    <xf numFmtId="192" fontId="66" fillId="0" borderId="0" xfId="87" applyNumberFormat="1" applyFont="1" applyAlignment="1">
      <alignment/>
    </xf>
    <xf numFmtId="192" fontId="77" fillId="0" borderId="16" xfId="87" applyNumberFormat="1" applyFont="1" applyBorder="1" applyAlignment="1">
      <alignment/>
    </xf>
    <xf numFmtId="192" fontId="77" fillId="0" borderId="0" xfId="87" applyNumberFormat="1" applyFont="1" applyBorder="1" applyAlignment="1">
      <alignment/>
    </xf>
    <xf numFmtId="203" fontId="60" fillId="0" borderId="0" xfId="87" applyNumberFormat="1" applyFont="1" applyBorder="1" applyAlignment="1">
      <alignment/>
    </xf>
    <xf numFmtId="192" fontId="77" fillId="0" borderId="16" xfId="87" applyNumberFormat="1" applyFont="1" applyBorder="1" applyAlignment="1">
      <alignment vertical="top"/>
    </xf>
    <xf numFmtId="203" fontId="77" fillId="0" borderId="0" xfId="87" applyNumberFormat="1" applyFont="1" applyBorder="1" applyAlignment="1">
      <alignment/>
    </xf>
    <xf numFmtId="192" fontId="60" fillId="0" borderId="17" xfId="87" applyNumberFormat="1" applyFont="1" applyFill="1" applyBorder="1" applyAlignment="1">
      <alignment horizontal="center"/>
    </xf>
    <xf numFmtId="192" fontId="60" fillId="0" borderId="0" xfId="87" applyNumberFormat="1" applyFont="1" applyAlignment="1">
      <alignment/>
    </xf>
    <xf numFmtId="192" fontId="60" fillId="0" borderId="54" xfId="87" applyNumberFormat="1" applyFont="1" applyBorder="1" applyAlignment="1">
      <alignment horizontal="center"/>
    </xf>
    <xf numFmtId="192" fontId="60" fillId="0" borderId="58" xfId="87" applyNumberFormat="1" applyFont="1" applyFill="1" applyBorder="1" applyAlignment="1">
      <alignment/>
    </xf>
    <xf numFmtId="202" fontId="63" fillId="0" borderId="16" xfId="87" applyNumberFormat="1" applyFont="1" applyBorder="1" applyAlignment="1">
      <alignment/>
    </xf>
    <xf numFmtId="202" fontId="73" fillId="0" borderId="16" xfId="87" applyNumberFormat="1" applyFont="1" applyBorder="1" applyAlignment="1">
      <alignment/>
    </xf>
    <xf numFmtId="203" fontId="63" fillId="0" borderId="16" xfId="87" applyNumberFormat="1" applyFont="1" applyBorder="1" applyAlignment="1">
      <alignment/>
    </xf>
    <xf numFmtId="203" fontId="73" fillId="0" borderId="16" xfId="87" applyNumberFormat="1" applyFont="1" applyBorder="1" applyAlignment="1">
      <alignment/>
    </xf>
    <xf numFmtId="203" fontId="73" fillId="0" borderId="16" xfId="87" applyNumberFormat="1" applyFont="1" applyBorder="1" applyAlignment="1">
      <alignment vertical="top"/>
    </xf>
    <xf numFmtId="203" fontId="73" fillId="0" borderId="73" xfId="87" applyNumberFormat="1" applyFont="1" applyBorder="1" applyAlignment="1">
      <alignment/>
    </xf>
    <xf numFmtId="192" fontId="63" fillId="0" borderId="15" xfId="87" applyNumberFormat="1" applyFont="1" applyBorder="1" applyAlignment="1">
      <alignment/>
    </xf>
    <xf numFmtId="192" fontId="60" fillId="0" borderId="15" xfId="87" applyNumberFormat="1" applyFont="1" applyFill="1" applyBorder="1" applyAlignment="1">
      <alignment horizontal="left" indent="2"/>
    </xf>
    <xf numFmtId="192" fontId="60" fillId="0" borderId="24" xfId="87" applyNumberFormat="1" applyFont="1" applyFill="1" applyBorder="1" applyAlignment="1">
      <alignment horizontal="left" indent="2"/>
    </xf>
    <xf numFmtId="192" fontId="60" fillId="0" borderId="24" xfId="87" applyNumberFormat="1" applyFont="1" applyFill="1" applyBorder="1" applyAlignment="1">
      <alignment horizontal="left"/>
    </xf>
    <xf numFmtId="192" fontId="60" fillId="0" borderId="24" xfId="87" applyNumberFormat="1" applyFont="1" applyFill="1" applyBorder="1" applyAlignment="1">
      <alignment/>
    </xf>
    <xf numFmtId="192" fontId="60" fillId="0" borderId="67" xfId="87" applyNumberFormat="1" applyFont="1" applyFill="1" applyBorder="1" applyAlignment="1">
      <alignment horizontal="left"/>
    </xf>
    <xf numFmtId="192" fontId="60" fillId="0" borderId="15" xfId="87" applyNumberFormat="1" applyFont="1" applyBorder="1" applyAlignment="1">
      <alignment vertical="top"/>
    </xf>
    <xf numFmtId="192" fontId="63" fillId="0" borderId="18" xfId="87" applyNumberFormat="1" applyFont="1" applyBorder="1" applyAlignment="1">
      <alignment horizontal="center"/>
    </xf>
    <xf numFmtId="192" fontId="73" fillId="0" borderId="15" xfId="87" applyNumberFormat="1" applyFont="1" applyBorder="1" applyAlignment="1">
      <alignment horizontal="center" vertical="center"/>
    </xf>
    <xf numFmtId="192" fontId="63" fillId="24" borderId="16" xfId="87" applyNumberFormat="1" applyFont="1" applyFill="1" applyBorder="1" applyAlignment="1">
      <alignment horizontal="left" indent="2"/>
    </xf>
    <xf numFmtId="192" fontId="73" fillId="0" borderId="16" xfId="87" applyNumberFormat="1" applyFont="1" applyFill="1" applyBorder="1" applyAlignment="1">
      <alignment horizontal="left" vertical="top" wrapText="1" indent="4"/>
    </xf>
    <xf numFmtId="192" fontId="73" fillId="0" borderId="16" xfId="87" applyNumberFormat="1" applyFont="1" applyFill="1" applyBorder="1" applyAlignment="1">
      <alignment horizontal="left" vertical="top" wrapText="1" indent="5"/>
    </xf>
    <xf numFmtId="192" fontId="74" fillId="24" borderId="16" xfId="87" applyNumberFormat="1" applyFont="1" applyFill="1" applyBorder="1" applyAlignment="1">
      <alignment horizontal="left" indent="1"/>
    </xf>
    <xf numFmtId="192" fontId="73" fillId="0" borderId="16" xfId="87" applyNumberFormat="1" applyFont="1" applyFill="1" applyBorder="1" applyAlignment="1">
      <alignment horizontal="left" indent="1"/>
    </xf>
    <xf numFmtId="192" fontId="73" fillId="0" borderId="16" xfId="87" applyNumberFormat="1" applyFont="1" applyFill="1" applyBorder="1" applyAlignment="1">
      <alignment horizontal="left" vertical="top" wrapText="1" indent="1"/>
    </xf>
    <xf numFmtId="192" fontId="74" fillId="0" borderId="16" xfId="87" applyNumberFormat="1" applyFont="1" applyFill="1" applyBorder="1" applyAlignment="1">
      <alignment horizontal="left" indent="3"/>
    </xf>
    <xf numFmtId="192" fontId="73" fillId="0" borderId="16" xfId="87" applyNumberFormat="1" applyFont="1" applyFill="1" applyBorder="1" applyAlignment="1">
      <alignment horizontal="left" indent="3"/>
    </xf>
    <xf numFmtId="192" fontId="76" fillId="24" borderId="16" xfId="87" applyNumberFormat="1" applyFont="1" applyFill="1" applyBorder="1" applyAlignment="1">
      <alignment horizontal="left" indent="5"/>
    </xf>
    <xf numFmtId="192" fontId="73" fillId="0" borderId="16" xfId="87" applyNumberFormat="1" applyFont="1" applyFill="1" applyBorder="1" applyAlignment="1">
      <alignment horizontal="left" indent="5"/>
    </xf>
    <xf numFmtId="192" fontId="74" fillId="24" borderId="16" xfId="87" applyNumberFormat="1" applyFont="1" applyFill="1" applyBorder="1" applyAlignment="1">
      <alignment horizontal="left" indent="2"/>
    </xf>
    <xf numFmtId="192" fontId="73" fillId="0" borderId="16" xfId="87" applyNumberFormat="1" applyFont="1" applyFill="1" applyBorder="1" applyAlignment="1">
      <alignment horizontal="left" indent="2"/>
    </xf>
    <xf numFmtId="192" fontId="73" fillId="0" borderId="16" xfId="87" applyNumberFormat="1" applyFont="1" applyFill="1" applyBorder="1" applyAlignment="1">
      <alignment horizontal="left" vertical="top" wrapText="1" indent="2"/>
    </xf>
    <xf numFmtId="192" fontId="74" fillId="24" borderId="16" xfId="87" applyNumberFormat="1" applyFont="1" applyFill="1" applyBorder="1" applyAlignment="1">
      <alignment/>
    </xf>
    <xf numFmtId="192" fontId="63" fillId="0" borderId="16" xfId="87" applyNumberFormat="1" applyFont="1" applyFill="1" applyBorder="1" applyAlignment="1">
      <alignment/>
    </xf>
    <xf numFmtId="192" fontId="63" fillId="0" borderId="16" xfId="87" applyNumberFormat="1" applyFont="1" applyFill="1" applyBorder="1" applyAlignment="1">
      <alignment horizontal="left" vertical="top" wrapText="1" indent="1"/>
    </xf>
    <xf numFmtId="192" fontId="63" fillId="0" borderId="16" xfId="87" applyNumberFormat="1" applyFont="1" applyFill="1" applyBorder="1" applyAlignment="1">
      <alignment horizontal="left" vertical="top" wrapText="1" indent="2"/>
    </xf>
    <xf numFmtId="192" fontId="74" fillId="24" borderId="16" xfId="87" applyNumberFormat="1" applyFont="1" applyFill="1" applyBorder="1" applyAlignment="1">
      <alignment horizontal="left" indent="3"/>
    </xf>
    <xf numFmtId="202" fontId="73" fillId="0" borderId="16" xfId="87" applyNumberFormat="1" applyFont="1" applyFill="1" applyBorder="1" applyAlignment="1">
      <alignment horizontal="left" indent="4"/>
    </xf>
    <xf numFmtId="192" fontId="73" fillId="0" borderId="73" xfId="87" applyNumberFormat="1" applyFont="1" applyBorder="1" applyAlignment="1">
      <alignment vertical="top"/>
    </xf>
    <xf numFmtId="192" fontId="73" fillId="0" borderId="73" xfId="87" applyNumberFormat="1" applyFont="1" applyFill="1" applyBorder="1" applyAlignment="1">
      <alignment horizontal="left" vertical="top" wrapText="1" indent="1"/>
    </xf>
    <xf numFmtId="192" fontId="79" fillId="0" borderId="15" xfId="87" applyNumberFormat="1" applyFont="1" applyBorder="1" applyAlignment="1">
      <alignment horizontal="center" vertical="center"/>
    </xf>
    <xf numFmtId="192" fontId="60" fillId="0" borderId="16" xfId="87" applyNumberFormat="1" applyFont="1" applyFill="1" applyBorder="1" applyAlignment="1">
      <alignment horizontal="left" indent="2"/>
    </xf>
    <xf numFmtId="192" fontId="60" fillId="0" borderId="0" xfId="87" applyNumberFormat="1" applyFont="1" applyAlignment="1">
      <alignment/>
    </xf>
    <xf numFmtId="192" fontId="60" fillId="27" borderId="16" xfId="87" applyNumberFormat="1" applyFont="1" applyFill="1" applyBorder="1" applyAlignment="1">
      <alignment vertical="top"/>
    </xf>
    <xf numFmtId="192" fontId="60" fillId="27" borderId="16" xfId="87" applyNumberFormat="1" applyFont="1" applyFill="1" applyBorder="1" applyAlignment="1">
      <alignment/>
    </xf>
    <xf numFmtId="192" fontId="60" fillId="27" borderId="16" xfId="87" applyNumberFormat="1" applyFont="1" applyFill="1" applyBorder="1" applyAlignment="1">
      <alignment/>
    </xf>
    <xf numFmtId="192" fontId="60" fillId="27" borderId="16" xfId="87" applyNumberFormat="1" applyFont="1" applyFill="1" applyBorder="1" applyAlignment="1">
      <alignment vertical="top" wrapText="1"/>
    </xf>
    <xf numFmtId="192" fontId="60" fillId="27" borderId="18" xfId="87" applyNumberFormat="1" applyFont="1" applyFill="1" applyBorder="1" applyAlignment="1">
      <alignment vertical="top"/>
    </xf>
    <xf numFmtId="192" fontId="60" fillId="27" borderId="18" xfId="87" applyNumberFormat="1" applyFont="1" applyFill="1" applyBorder="1" applyAlignment="1">
      <alignment/>
    </xf>
    <xf numFmtId="192" fontId="60" fillId="27" borderId="18" xfId="87" applyNumberFormat="1" applyFont="1" applyFill="1" applyBorder="1" applyAlignment="1">
      <alignment/>
    </xf>
    <xf numFmtId="192" fontId="60" fillId="27" borderId="89" xfId="87" applyNumberFormat="1" applyFont="1" applyFill="1" applyBorder="1" applyAlignment="1">
      <alignment/>
    </xf>
    <xf numFmtId="192" fontId="60" fillId="27" borderId="0" xfId="87" applyNumberFormat="1" applyFont="1" applyFill="1" applyBorder="1" applyAlignment="1">
      <alignment/>
    </xf>
    <xf numFmtId="192" fontId="60" fillId="27" borderId="0" xfId="87" applyNumberFormat="1" applyFont="1" applyFill="1" applyBorder="1" applyAlignment="1">
      <alignment vertical="top"/>
    </xf>
    <xf numFmtId="192" fontId="60" fillId="27" borderId="0" xfId="87" applyNumberFormat="1" applyFont="1" applyFill="1" applyAlignment="1">
      <alignment/>
    </xf>
    <xf numFmtId="192" fontId="63" fillId="13" borderId="16" xfId="87" applyNumberFormat="1" applyFont="1" applyFill="1" applyBorder="1" applyAlignment="1">
      <alignment vertical="top"/>
    </xf>
    <xf numFmtId="192" fontId="63" fillId="13" borderId="16" xfId="87" applyNumberFormat="1" applyFont="1" applyFill="1" applyBorder="1" applyAlignment="1">
      <alignment horizontal="left" indent="1"/>
    </xf>
    <xf numFmtId="192" fontId="63" fillId="13" borderId="16" xfId="87" applyNumberFormat="1" applyFont="1" applyFill="1" applyBorder="1" applyAlignment="1">
      <alignment/>
    </xf>
    <xf numFmtId="192" fontId="63" fillId="13" borderId="0" xfId="87" applyNumberFormat="1" applyFont="1" applyFill="1" applyBorder="1" applyAlignment="1">
      <alignment/>
    </xf>
    <xf numFmtId="192" fontId="60" fillId="13" borderId="16" xfId="87" applyNumberFormat="1" applyFont="1" applyFill="1" applyBorder="1" applyAlignment="1">
      <alignment/>
    </xf>
    <xf numFmtId="192" fontId="60" fillId="13" borderId="16" xfId="87" applyNumberFormat="1" applyFont="1" applyFill="1" applyBorder="1" applyAlignment="1">
      <alignment horizontal="left" indent="1"/>
    </xf>
    <xf numFmtId="192" fontId="60" fillId="13" borderId="0" xfId="87" applyNumberFormat="1" applyFont="1" applyFill="1" applyBorder="1" applyAlignment="1">
      <alignment/>
    </xf>
    <xf numFmtId="192" fontId="63" fillId="0" borderId="16" xfId="87" applyNumberFormat="1" applyFont="1" applyFill="1" applyBorder="1" applyAlignment="1">
      <alignment horizontal="left" indent="2"/>
    </xf>
    <xf numFmtId="192" fontId="63" fillId="0" borderId="0" xfId="87" applyNumberFormat="1" applyFont="1" applyFill="1" applyBorder="1" applyAlignment="1">
      <alignment/>
    </xf>
    <xf numFmtId="192" fontId="63" fillId="13" borderId="17" xfId="87" applyNumberFormat="1" applyFont="1" applyFill="1" applyBorder="1" applyAlignment="1">
      <alignment horizontal="left" indent="1"/>
    </xf>
    <xf numFmtId="192" fontId="63" fillId="13" borderId="17" xfId="87" applyNumberFormat="1" applyFont="1" applyFill="1" applyBorder="1" applyAlignment="1">
      <alignment/>
    </xf>
    <xf numFmtId="0" fontId="66" fillId="0" borderId="0" xfId="0" applyFont="1" applyFill="1" applyAlignment="1">
      <alignment wrapText="1"/>
    </xf>
    <xf numFmtId="0" fontId="66" fillId="0" borderId="16" xfId="105" applyFont="1" applyFill="1" applyBorder="1" applyAlignment="1">
      <alignment wrapText="1"/>
      <protection/>
    </xf>
    <xf numFmtId="0" fontId="67" fillId="0" borderId="16" xfId="105" applyFont="1" applyFill="1" applyBorder="1" applyAlignment="1">
      <alignment wrapText="1"/>
      <protection/>
    </xf>
    <xf numFmtId="0" fontId="66" fillId="0" borderId="16" xfId="105" applyFont="1" applyFill="1" applyBorder="1" applyAlignment="1">
      <alignment horizontal="left" wrapText="1"/>
      <protection/>
    </xf>
    <xf numFmtId="0" fontId="66" fillId="0" borderId="16" xfId="0" applyFont="1" applyFill="1" applyBorder="1" applyAlignment="1">
      <alignment wrapText="1"/>
    </xf>
    <xf numFmtId="49" fontId="67" fillId="0" borderId="16" xfId="99" applyNumberFormat="1" applyFont="1" applyBorder="1" applyAlignment="1">
      <alignment horizontal="left" vertical="top" wrapText="1"/>
      <protection/>
    </xf>
    <xf numFmtId="0" fontId="66" fillId="0" borderId="16" xfId="0" applyFont="1" applyFill="1" applyBorder="1" applyAlignment="1">
      <alignment horizontal="left" wrapText="1"/>
    </xf>
    <xf numFmtId="0" fontId="67" fillId="0" borderId="16" xfId="107" applyFont="1" applyFill="1" applyBorder="1" applyAlignment="1">
      <alignment horizontal="left" wrapText="1"/>
      <protection/>
    </xf>
    <xf numFmtId="0" fontId="66" fillId="0" borderId="16" xfId="78" applyFont="1" applyBorder="1" applyAlignment="1">
      <alignment horizontal="left" wrapText="1"/>
      <protection/>
    </xf>
    <xf numFmtId="0" fontId="67" fillId="0" borderId="16" xfId="0" applyFont="1" applyFill="1" applyBorder="1" applyAlignment="1">
      <alignment horizontal="left" wrapText="1"/>
    </xf>
    <xf numFmtId="0" fontId="66" fillId="0" borderId="16" xfId="106" applyFont="1" applyFill="1" applyBorder="1" applyAlignment="1">
      <alignment wrapText="1"/>
      <protection/>
    </xf>
    <xf numFmtId="0" fontId="66" fillId="0" borderId="15" xfId="0" applyFont="1" applyFill="1" applyBorder="1" applyAlignment="1">
      <alignment horizontal="left" wrapText="1"/>
    </xf>
    <xf numFmtId="0" fontId="66" fillId="0" borderId="16" xfId="106" applyFont="1" applyFill="1" applyBorder="1" applyAlignment="1">
      <alignment vertical="top"/>
      <protection/>
    </xf>
    <xf numFmtId="0" fontId="66" fillId="0" borderId="16" xfId="105" applyFont="1" applyFill="1" applyBorder="1" applyAlignment="1">
      <alignment vertical="top"/>
      <protection/>
    </xf>
    <xf numFmtId="0" fontId="66" fillId="0" borderId="16" xfId="105" applyFont="1" applyFill="1" applyBorder="1" applyAlignment="1">
      <alignment horizontal="left" vertical="top"/>
      <protection/>
    </xf>
    <xf numFmtId="0" fontId="66" fillId="0" borderId="16" xfId="0" applyFont="1" applyBorder="1" applyAlignment="1">
      <alignment horizontal="left" vertical="top"/>
    </xf>
    <xf numFmtId="0" fontId="66" fillId="0" borderId="16" xfId="78" applyFont="1" applyBorder="1" applyAlignment="1">
      <alignment horizontal="left" vertical="top"/>
      <protection/>
    </xf>
    <xf numFmtId="0" fontId="63" fillId="0" borderId="16" xfId="0" applyFont="1" applyFill="1" applyBorder="1" applyAlignment="1">
      <alignment vertical="top"/>
    </xf>
    <xf numFmtId="0" fontId="66" fillId="0" borderId="0" xfId="0" applyFont="1" applyFill="1" applyAlignment="1">
      <alignment vertical="top"/>
    </xf>
    <xf numFmtId="0" fontId="66" fillId="0" borderId="16" xfId="78" applyFont="1" applyBorder="1" applyAlignment="1">
      <alignment horizontal="left" vertical="top" indent="1"/>
      <protection/>
    </xf>
    <xf numFmtId="0" fontId="66" fillId="0" borderId="16" xfId="78" applyFont="1" applyBorder="1" applyAlignment="1">
      <alignment horizontal="left" vertical="top" indent="2"/>
      <protection/>
    </xf>
    <xf numFmtId="0" fontId="66" fillId="0" borderId="16" xfId="105" applyNumberFormat="1" applyFont="1" applyFill="1" applyBorder="1" applyAlignment="1">
      <alignment horizontal="left" vertical="top"/>
      <protection/>
    </xf>
    <xf numFmtId="0" fontId="71" fillId="0" borderId="16" xfId="105" applyFont="1" applyFill="1" applyBorder="1" applyAlignment="1">
      <alignment vertical="top"/>
      <protection/>
    </xf>
    <xf numFmtId="0" fontId="66" fillId="0" borderId="16" xfId="0" applyFont="1" applyFill="1" applyBorder="1" applyAlignment="1">
      <alignment vertical="top"/>
    </xf>
    <xf numFmtId="0" fontId="67" fillId="0" borderId="16" xfId="0" applyFont="1" applyFill="1" applyBorder="1" applyAlignment="1">
      <alignment horizontal="left" vertical="top" indent="2"/>
    </xf>
    <xf numFmtId="0" fontId="67" fillId="0" borderId="16" xfId="107" applyFont="1" applyFill="1" applyBorder="1" applyAlignment="1">
      <alignment horizontal="left" vertical="top" indent="1"/>
      <protection/>
    </xf>
    <xf numFmtId="0" fontId="17" fillId="0" borderId="16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vertical="top" wrapText="1"/>
    </xf>
    <xf numFmtId="0" fontId="66" fillId="0" borderId="16" xfId="0" applyFont="1" applyBorder="1" applyAlignment="1">
      <alignment horizontal="left" vertical="top" indent="1"/>
    </xf>
    <xf numFmtId="0" fontId="66" fillId="0" borderId="16" xfId="0" applyFont="1" applyFill="1" applyBorder="1" applyAlignment="1">
      <alignment horizontal="left" vertical="top" wrapText="1" indent="1"/>
    </xf>
    <xf numFmtId="0" fontId="66" fillId="0" borderId="16" xfId="105" applyNumberFormat="1" applyFont="1" applyFill="1" applyBorder="1" applyAlignment="1">
      <alignment vertical="top"/>
      <protection/>
    </xf>
    <xf numFmtId="0" fontId="60" fillId="0" borderId="0" xfId="102" applyFont="1" applyBorder="1" applyAlignment="1">
      <alignment horizontal="left" vertical="top"/>
      <protection/>
    </xf>
    <xf numFmtId="0" fontId="60" fillId="0" borderId="0" xfId="102" applyFont="1" applyBorder="1" applyAlignment="1">
      <alignment horizontal="centerContinuous" vertical="top"/>
      <protection/>
    </xf>
    <xf numFmtId="200" fontId="63" fillId="0" borderId="0" xfId="87" applyNumberFormat="1" applyFont="1" applyAlignment="1">
      <alignment horizontal="center" vertical="top"/>
    </xf>
    <xf numFmtId="0" fontId="63" fillId="0" borderId="16" xfId="0" applyFont="1" applyFill="1" applyBorder="1" applyAlignment="1">
      <alignment vertical="top" wrapText="1"/>
    </xf>
    <xf numFmtId="0" fontId="63" fillId="0" borderId="16" xfId="102" applyFont="1" applyBorder="1" applyAlignment="1">
      <alignment vertical="top"/>
      <protection/>
    </xf>
    <xf numFmtId="0" fontId="67" fillId="0" borderId="16" xfId="105" applyFont="1" applyFill="1" applyBorder="1" applyAlignment="1">
      <alignment horizontal="center" wrapText="1"/>
      <protection/>
    </xf>
    <xf numFmtId="49" fontId="67" fillId="0" borderId="16" xfId="105" applyNumberFormat="1" applyFont="1" applyFill="1" applyBorder="1" applyAlignment="1">
      <alignment horizontal="center" wrapText="1"/>
      <protection/>
    </xf>
    <xf numFmtId="49" fontId="67" fillId="0" borderId="16" xfId="105" applyNumberFormat="1" applyFont="1" applyFill="1" applyBorder="1" applyAlignment="1">
      <alignment horizontal="center" vertical="center" wrapText="1"/>
      <protection/>
    </xf>
    <xf numFmtId="49" fontId="66" fillId="0" borderId="16" xfId="105" applyNumberFormat="1" applyFont="1" applyFill="1" applyBorder="1" applyAlignment="1">
      <alignment vertical="top" wrapText="1"/>
      <protection/>
    </xf>
    <xf numFmtId="200" fontId="63" fillId="0" borderId="16" xfId="87" applyNumberFormat="1" applyFont="1" applyBorder="1" applyAlignment="1">
      <alignment vertical="top"/>
    </xf>
    <xf numFmtId="0" fontId="63" fillId="0" borderId="15" xfId="102" applyFont="1" applyBorder="1" applyAlignment="1">
      <alignment vertical="top"/>
      <protection/>
    </xf>
    <xf numFmtId="200" fontId="63" fillId="0" borderId="15" xfId="87" applyNumberFormat="1" applyFont="1" applyBorder="1" applyAlignment="1">
      <alignment vertical="top"/>
    </xf>
    <xf numFmtId="0" fontId="66" fillId="0" borderId="16" xfId="0" applyFont="1" applyBorder="1" applyAlignment="1">
      <alignment horizontal="left" vertical="top" wrapText="1"/>
    </xf>
    <xf numFmtId="0" fontId="66" fillId="0" borderId="16" xfId="105" applyFont="1" applyFill="1" applyBorder="1" applyAlignment="1">
      <alignment horizontal="left" vertical="top" indent="3"/>
      <protection/>
    </xf>
    <xf numFmtId="0" fontId="63" fillId="0" borderId="16" xfId="102" applyFont="1" applyBorder="1" applyAlignment="1">
      <alignment horizontal="left" vertical="top" indent="2"/>
      <protection/>
    </xf>
    <xf numFmtId="0" fontId="66" fillId="0" borderId="15" xfId="105" applyFont="1" applyFill="1" applyBorder="1" applyAlignment="1">
      <alignment vertical="top"/>
      <protection/>
    </xf>
    <xf numFmtId="0" fontId="66" fillId="0" borderId="90" xfId="105" applyFont="1" applyFill="1" applyBorder="1">
      <alignment/>
      <protection/>
    </xf>
    <xf numFmtId="0" fontId="66" fillId="0" borderId="90" xfId="0" applyFont="1" applyFill="1" applyBorder="1" applyAlignment="1">
      <alignment/>
    </xf>
    <xf numFmtId="0" fontId="67" fillId="0" borderId="91" xfId="105" applyFont="1" applyFill="1" applyBorder="1">
      <alignment/>
      <protection/>
    </xf>
    <xf numFmtId="0" fontId="66" fillId="0" borderId="91" xfId="105" applyFont="1" applyFill="1" applyBorder="1">
      <alignment/>
      <protection/>
    </xf>
    <xf numFmtId="0" fontId="67" fillId="0" borderId="17" xfId="105" applyFont="1" applyFill="1" applyBorder="1" applyAlignment="1">
      <alignment horizontal="centerContinuous" wrapText="1"/>
      <protection/>
    </xf>
    <xf numFmtId="0" fontId="17" fillId="0" borderId="16" xfId="0" applyFont="1" applyFill="1" applyBorder="1" applyAlignment="1">
      <alignment horizontal="left" vertical="top" wrapText="1" indent="2"/>
    </xf>
    <xf numFmtId="0" fontId="63" fillId="0" borderId="16" xfId="0" applyFont="1" applyBorder="1" applyAlignment="1">
      <alignment horizontal="left" vertical="top" wrapText="1" indent="2"/>
    </xf>
    <xf numFmtId="0" fontId="63" fillId="0" borderId="16" xfId="0" applyFont="1" applyFill="1" applyBorder="1" applyAlignment="1">
      <alignment horizontal="left" vertical="top" wrapText="1" indent="2"/>
    </xf>
    <xf numFmtId="0" fontId="63" fillId="0" borderId="16" xfId="102" applyFont="1" applyBorder="1" applyAlignment="1">
      <alignment horizontal="left" vertical="top" indent="3"/>
      <protection/>
    </xf>
    <xf numFmtId="0" fontId="63" fillId="0" borderId="16" xfId="102" applyFont="1" applyBorder="1" applyAlignment="1">
      <alignment horizontal="left" vertical="top" indent="4"/>
      <protection/>
    </xf>
    <xf numFmtId="200" fontId="60" fillId="0" borderId="18" xfId="87" applyNumberFormat="1" applyFont="1" applyBorder="1" applyAlignment="1">
      <alignment horizontal="center" vertical="top"/>
    </xf>
    <xf numFmtId="200" fontId="60" fillId="0" borderId="16" xfId="87" applyNumberFormat="1" applyFont="1" applyBorder="1" applyAlignment="1">
      <alignment horizontal="center" vertical="top"/>
    </xf>
    <xf numFmtId="200" fontId="63" fillId="0" borderId="18" xfId="87" applyNumberFormat="1" applyFont="1" applyBorder="1" applyAlignment="1">
      <alignment vertical="top"/>
    </xf>
    <xf numFmtId="200" fontId="60" fillId="0" borderId="16" xfId="87" applyNumberFormat="1" applyFont="1" applyBorder="1" applyAlignment="1">
      <alignment vertical="top"/>
    </xf>
    <xf numFmtId="0" fontId="63" fillId="0" borderId="16" xfId="0" applyFont="1" applyFill="1" applyBorder="1" applyAlignment="1">
      <alignment horizontal="left" vertical="top"/>
    </xf>
    <xf numFmtId="0" fontId="63" fillId="0" borderId="16" xfId="102" applyFont="1" applyBorder="1" applyAlignment="1">
      <alignment horizontal="left" vertical="top"/>
      <protection/>
    </xf>
    <xf numFmtId="0" fontId="63" fillId="0" borderId="16" xfId="0" applyFont="1" applyBorder="1" applyAlignment="1">
      <alignment vertical="top"/>
    </xf>
    <xf numFmtId="0" fontId="63" fillId="0" borderId="16" xfId="102" applyFont="1" applyBorder="1" applyAlignment="1">
      <alignment horizontal="left" vertical="top" indent="1"/>
      <protection/>
    </xf>
    <xf numFmtId="0" fontId="63" fillId="0" borderId="16" xfId="0" applyFont="1" applyBorder="1" applyAlignment="1">
      <alignment horizontal="left" vertical="top" indent="2"/>
    </xf>
    <xf numFmtId="0" fontId="63" fillId="0" borderId="16" xfId="0" applyFont="1" applyFill="1" applyBorder="1" applyAlignment="1">
      <alignment horizontal="left" vertical="top" indent="2"/>
    </xf>
    <xf numFmtId="0" fontId="60" fillId="0" borderId="18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60" fillId="0" borderId="15" xfId="102" applyFont="1" applyBorder="1" applyAlignment="1">
      <alignment horizontal="center" vertical="center"/>
      <protection/>
    </xf>
    <xf numFmtId="0" fontId="63" fillId="0" borderId="0" xfId="102" applyFont="1" applyAlignment="1">
      <alignment horizontal="center" vertical="top"/>
      <protection/>
    </xf>
    <xf numFmtId="43" fontId="63" fillId="0" borderId="0" xfId="89" applyFont="1" applyAlignment="1">
      <alignment horizontal="center" vertical="top"/>
    </xf>
    <xf numFmtId="200" fontId="80" fillId="0" borderId="16" xfId="87" applyNumberFormat="1" applyFont="1" applyBorder="1" applyAlignment="1">
      <alignment vertical="top"/>
    </xf>
    <xf numFmtId="200" fontId="63" fillId="0" borderId="16" xfId="87" applyNumberFormat="1" applyFont="1" applyBorder="1" applyAlignment="1">
      <alignment horizontal="left" vertical="top" indent="1"/>
    </xf>
    <xf numFmtId="200" fontId="63" fillId="0" borderId="16" xfId="87" applyNumberFormat="1" applyFont="1" applyBorder="1" applyAlignment="1">
      <alignment horizontal="left" vertical="top" indent="2"/>
    </xf>
    <xf numFmtId="200" fontId="73" fillId="0" borderId="15" xfId="87" applyNumberFormat="1" applyFont="1" applyBorder="1" applyAlignment="1">
      <alignment horizontal="center" vertical="top"/>
    </xf>
    <xf numFmtId="200" fontId="73" fillId="0" borderId="15" xfId="87" applyNumberFormat="1" applyFont="1" applyBorder="1" applyAlignment="1">
      <alignment vertical="top"/>
    </xf>
    <xf numFmtId="0" fontId="63" fillId="0" borderId="18" xfId="102" applyFont="1" applyBorder="1" applyAlignment="1">
      <alignment vertical="top"/>
      <protection/>
    </xf>
    <xf numFmtId="200" fontId="60" fillId="0" borderId="16" xfId="87" applyNumberFormat="1" applyFont="1" applyBorder="1" applyAlignment="1">
      <alignment horizontal="left" vertical="top"/>
    </xf>
    <xf numFmtId="200" fontId="63" fillId="0" borderId="16" xfId="87" applyNumberFormat="1" applyFont="1" applyBorder="1" applyAlignment="1">
      <alignment horizontal="left" vertical="top" indent="4"/>
    </xf>
    <xf numFmtId="200" fontId="60" fillId="0" borderId="16" xfId="87" applyNumberFormat="1" applyFont="1" applyBorder="1" applyAlignment="1">
      <alignment horizontal="left" vertical="top" indent="1"/>
    </xf>
    <xf numFmtId="0" fontId="63" fillId="0" borderId="15" xfId="0" applyFont="1" applyFill="1" applyBorder="1" applyAlignment="1">
      <alignment horizontal="left" vertical="top" indent="2"/>
    </xf>
    <xf numFmtId="0" fontId="60" fillId="0" borderId="16" xfId="102" applyFont="1" applyBorder="1" applyAlignment="1">
      <alignment horizontal="left" vertical="top" indent="2"/>
      <protection/>
    </xf>
    <xf numFmtId="0" fontId="60" fillId="0" borderId="16" xfId="102" applyFont="1" applyBorder="1" applyAlignment="1">
      <alignment horizontal="left" vertical="top" indent="1"/>
      <protection/>
    </xf>
    <xf numFmtId="200" fontId="63" fillId="0" borderId="90" xfId="87" applyNumberFormat="1" applyFont="1" applyBorder="1" applyAlignment="1">
      <alignment vertical="top"/>
    </xf>
    <xf numFmtId="0" fontId="63" fillId="0" borderId="90" xfId="102" applyFont="1" applyBorder="1" applyAlignment="1">
      <alignment vertical="top"/>
      <protection/>
    </xf>
    <xf numFmtId="200" fontId="63" fillId="0" borderId="91" xfId="87" applyNumberFormat="1" applyFont="1" applyBorder="1" applyAlignment="1">
      <alignment vertical="top"/>
    </xf>
    <xf numFmtId="0" fontId="63" fillId="0" borderId="91" xfId="102" applyFont="1" applyBorder="1" applyAlignment="1">
      <alignment vertical="top"/>
      <protection/>
    </xf>
    <xf numFmtId="0" fontId="60" fillId="0" borderId="0" xfId="102" applyFont="1" applyAlignment="1">
      <alignment horizontal="center"/>
      <protection/>
    </xf>
    <xf numFmtId="0" fontId="63" fillId="0" borderId="18" xfId="102" applyFont="1" applyBorder="1" applyAlignment="1">
      <alignment horizontal="center"/>
      <protection/>
    </xf>
    <xf numFmtId="0" fontId="63" fillId="0" borderId="16" xfId="102" applyFont="1" applyBorder="1" applyAlignment="1">
      <alignment horizontal="center"/>
      <protection/>
    </xf>
    <xf numFmtId="0" fontId="63" fillId="0" borderId="15" xfId="102" applyFont="1" applyBorder="1" applyAlignment="1">
      <alignment horizontal="center"/>
      <protection/>
    </xf>
    <xf numFmtId="0" fontId="66" fillId="0" borderId="16" xfId="102" applyFont="1" applyBorder="1" applyAlignment="1">
      <alignment horizontal="center"/>
      <protection/>
    </xf>
    <xf numFmtId="0" fontId="63" fillId="0" borderId="16" xfId="102" applyFont="1" applyBorder="1" applyAlignment="1">
      <alignment horizontal="center" vertical="top"/>
      <protection/>
    </xf>
    <xf numFmtId="0" fontId="66" fillId="0" borderId="16" xfId="102" applyFont="1" applyBorder="1" applyAlignment="1">
      <alignment horizontal="center" vertical="top"/>
      <protection/>
    </xf>
    <xf numFmtId="0" fontId="63" fillId="0" borderId="16" xfId="102" applyFont="1" applyBorder="1">
      <alignment/>
      <protection/>
    </xf>
    <xf numFmtId="0" fontId="63" fillId="0" borderId="15" xfId="102" applyFont="1" applyBorder="1">
      <alignment/>
      <protection/>
    </xf>
    <xf numFmtId="0" fontId="63" fillId="0" borderId="0" xfId="102" applyFont="1" applyAlignment="1">
      <alignment horizontal="center"/>
      <protection/>
    </xf>
    <xf numFmtId="0" fontId="67" fillId="0" borderId="17" xfId="105" applyFont="1" applyFill="1" applyBorder="1" applyAlignment="1">
      <alignment horizontal="centerContinuous" vertical="center"/>
      <protection/>
    </xf>
    <xf numFmtId="49" fontId="67" fillId="0" borderId="15" xfId="105" applyNumberFormat="1" applyFont="1" applyFill="1" applyBorder="1" applyAlignment="1">
      <alignment horizontal="center" vertical="top" wrapText="1"/>
      <protection/>
    </xf>
    <xf numFmtId="49" fontId="66" fillId="0" borderId="15" xfId="105" applyNumberFormat="1" applyFont="1" applyFill="1" applyBorder="1" applyAlignment="1">
      <alignment vertical="top" wrapText="1"/>
      <protection/>
    </xf>
    <xf numFmtId="0" fontId="66" fillId="0" borderId="16" xfId="105" applyNumberFormat="1" applyFont="1" applyFill="1" applyBorder="1" applyAlignment="1">
      <alignment horizontal="left" indent="2"/>
      <protection/>
    </xf>
    <xf numFmtId="0" fontId="81" fillId="0" borderId="18" xfId="102" applyFont="1" applyBorder="1" applyAlignment="1">
      <alignment horizontal="left" vertical="top"/>
      <protection/>
    </xf>
    <xf numFmtId="43" fontId="60" fillId="0" borderId="16" xfId="87" applyFont="1" applyBorder="1" applyAlignment="1">
      <alignment vertical="top"/>
    </xf>
    <xf numFmtId="0" fontId="63" fillId="0" borderId="16" xfId="102" applyFont="1" applyBorder="1" applyAlignment="1">
      <alignment horizontal="left" vertical="top" indent="5"/>
      <protection/>
    </xf>
    <xf numFmtId="0" fontId="63" fillId="0" borderId="16" xfId="102" applyFont="1" applyBorder="1" applyAlignment="1">
      <alignment horizontal="left" vertical="top" indent="7"/>
      <protection/>
    </xf>
    <xf numFmtId="0" fontId="63" fillId="0" borderId="16" xfId="102" applyFont="1" applyBorder="1" applyAlignment="1">
      <alignment horizontal="left" vertical="top" indent="10"/>
      <protection/>
    </xf>
    <xf numFmtId="0" fontId="66" fillId="0" borderId="18" xfId="102" applyFont="1" applyBorder="1" applyAlignment="1">
      <alignment horizontal="center"/>
      <protection/>
    </xf>
    <xf numFmtId="0" fontId="63" fillId="0" borderId="18" xfId="102" applyFont="1" applyBorder="1">
      <alignment/>
      <protection/>
    </xf>
    <xf numFmtId="0" fontId="82" fillId="0" borderId="0" xfId="102" applyFont="1">
      <alignment/>
      <protection/>
    </xf>
    <xf numFmtId="0" fontId="82" fillId="0" borderId="0" xfId="102" applyFont="1" applyAlignment="1">
      <alignment horizontal="left"/>
      <protection/>
    </xf>
    <xf numFmtId="0" fontId="82" fillId="0" borderId="18" xfId="105" applyFont="1" applyFill="1" applyBorder="1" applyAlignment="1">
      <alignment horizontal="center" wrapText="1"/>
      <protection/>
    </xf>
    <xf numFmtId="49" fontId="82" fillId="0" borderId="18" xfId="105" applyNumberFormat="1" applyFont="1" applyFill="1" applyBorder="1" applyAlignment="1">
      <alignment horizontal="center" wrapText="1"/>
      <protection/>
    </xf>
    <xf numFmtId="49" fontId="82" fillId="0" borderId="18" xfId="105" applyNumberFormat="1" applyFont="1" applyFill="1" applyBorder="1" applyAlignment="1">
      <alignment horizontal="center" vertical="center" wrapText="1"/>
      <protection/>
    </xf>
    <xf numFmtId="0" fontId="83" fillId="0" borderId="16" xfId="102" applyFont="1" applyBorder="1" applyAlignment="1">
      <alignment horizontal="center"/>
      <protection/>
    </xf>
    <xf numFmtId="49" fontId="82" fillId="0" borderId="16" xfId="105" applyNumberFormat="1" applyFont="1" applyFill="1" applyBorder="1" applyAlignment="1">
      <alignment horizontal="center" vertical="top" wrapText="1"/>
      <protection/>
    </xf>
    <xf numFmtId="0" fontId="82" fillId="0" borderId="18" xfId="105" applyFont="1" applyFill="1" applyBorder="1">
      <alignment/>
      <protection/>
    </xf>
    <xf numFmtId="0" fontId="83" fillId="0" borderId="18" xfId="105" applyFont="1" applyFill="1" applyBorder="1">
      <alignment/>
      <protection/>
    </xf>
    <xf numFmtId="0" fontId="82" fillId="0" borderId="16" xfId="105" applyFont="1" applyFill="1" applyBorder="1">
      <alignment/>
      <protection/>
    </xf>
    <xf numFmtId="0" fontId="83" fillId="0" borderId="16" xfId="105" applyFont="1" applyFill="1" applyBorder="1">
      <alignment/>
      <protection/>
    </xf>
    <xf numFmtId="0" fontId="82" fillId="0" borderId="16" xfId="105" applyFont="1" applyFill="1" applyBorder="1" applyAlignment="1">
      <alignment vertical="top"/>
      <protection/>
    </xf>
    <xf numFmtId="49" fontId="82" fillId="0" borderId="16" xfId="105" applyNumberFormat="1" applyFont="1" applyFill="1" applyBorder="1" applyAlignment="1">
      <alignment horizontal="left" vertical="top" wrapText="1" indent="1"/>
      <protection/>
    </xf>
    <xf numFmtId="49" fontId="82" fillId="0" borderId="16" xfId="105" applyNumberFormat="1" applyFont="1" applyFill="1" applyBorder="1" applyAlignment="1">
      <alignment vertical="top" wrapText="1"/>
      <protection/>
    </xf>
    <xf numFmtId="0" fontId="82" fillId="0" borderId="16" xfId="105" applyFont="1" applyFill="1" applyBorder="1" applyAlignment="1">
      <alignment vertical="top" wrapText="1"/>
      <protection/>
    </xf>
    <xf numFmtId="0" fontId="82" fillId="0" borderId="16" xfId="105" applyFont="1" applyFill="1" applyBorder="1" applyAlignment="1">
      <alignment horizontal="left" vertical="top"/>
      <protection/>
    </xf>
    <xf numFmtId="0" fontId="82" fillId="0" borderId="16" xfId="105" applyFont="1" applyFill="1" applyBorder="1" applyAlignment="1">
      <alignment horizontal="left" indent="1"/>
      <protection/>
    </xf>
    <xf numFmtId="0" fontId="83" fillId="0" borderId="16" xfId="105" applyFont="1" applyFill="1" applyBorder="1" applyAlignment="1">
      <alignment horizontal="left" indent="1"/>
      <protection/>
    </xf>
    <xf numFmtId="0" fontId="83" fillId="0" borderId="16" xfId="105" applyNumberFormat="1" applyFont="1" applyFill="1" applyBorder="1" applyAlignment="1">
      <alignment horizontal="left" indent="1"/>
      <protection/>
    </xf>
    <xf numFmtId="0" fontId="83" fillId="0" borderId="16" xfId="105" applyFont="1" applyFill="1" applyBorder="1" applyAlignment="1">
      <alignment horizontal="left" indent="2"/>
      <protection/>
    </xf>
    <xf numFmtId="0" fontId="83" fillId="0" borderId="16" xfId="0" applyFont="1" applyFill="1" applyBorder="1" applyAlignment="1">
      <alignment/>
    </xf>
    <xf numFmtId="192" fontId="83" fillId="0" borderId="16" xfId="104" applyNumberFormat="1" applyFont="1" applyFill="1" applyBorder="1">
      <alignment/>
      <protection/>
    </xf>
    <xf numFmtId="49" fontId="83" fillId="0" borderId="16" xfId="99" applyNumberFormat="1" applyFont="1" applyBorder="1" applyAlignment="1">
      <alignment horizontal="left" vertical="top" wrapText="1" indent="1"/>
      <protection/>
    </xf>
    <xf numFmtId="49" fontId="83" fillId="0" borderId="16" xfId="99" applyNumberFormat="1" applyFont="1" applyBorder="1" applyAlignment="1">
      <alignment horizontal="left" vertical="top" wrapText="1" indent="2"/>
      <protection/>
    </xf>
    <xf numFmtId="49" fontId="82" fillId="0" borderId="16" xfId="99" applyNumberFormat="1" applyFont="1" applyBorder="1" applyAlignment="1">
      <alignment horizontal="left" vertical="top" wrapText="1" indent="1"/>
      <protection/>
    </xf>
    <xf numFmtId="0" fontId="82" fillId="0" borderId="16" xfId="105" applyFont="1" applyFill="1" applyBorder="1" applyAlignment="1">
      <alignment horizontal="left" indent="2"/>
      <protection/>
    </xf>
    <xf numFmtId="0" fontId="82" fillId="0" borderId="16" xfId="105" applyFont="1" applyFill="1" applyBorder="1" applyAlignment="1">
      <alignment horizontal="left" indent="3"/>
      <protection/>
    </xf>
    <xf numFmtId="0" fontId="83" fillId="0" borderId="16" xfId="105" applyNumberFormat="1" applyFont="1" applyFill="1" applyBorder="1" applyAlignment="1">
      <alignment horizontal="left" indent="3"/>
      <protection/>
    </xf>
    <xf numFmtId="0" fontId="83" fillId="0" borderId="16" xfId="105" applyFont="1" applyFill="1" applyBorder="1" applyAlignment="1">
      <alignment/>
      <protection/>
    </xf>
    <xf numFmtId="0" fontId="84" fillId="0" borderId="16" xfId="105" applyFont="1" applyFill="1" applyBorder="1">
      <alignment/>
      <protection/>
    </xf>
    <xf numFmtId="0" fontId="82" fillId="0" borderId="16" xfId="105" applyFont="1" applyFill="1" applyBorder="1" applyAlignment="1">
      <alignment horizontal="left"/>
      <protection/>
    </xf>
    <xf numFmtId="0" fontId="84" fillId="0" borderId="16" xfId="105" applyFont="1" applyFill="1" applyBorder="1" applyAlignment="1">
      <alignment horizontal="left" indent="2"/>
      <protection/>
    </xf>
    <xf numFmtId="0" fontId="83" fillId="0" borderId="16" xfId="105" applyFont="1" applyFill="1" applyBorder="1" applyAlignment="1">
      <alignment horizontal="left"/>
      <protection/>
    </xf>
    <xf numFmtId="0" fontId="83" fillId="0" borderId="16" xfId="0" applyFont="1" applyFill="1" applyBorder="1" applyAlignment="1">
      <alignment horizontal="left" indent="2"/>
    </xf>
    <xf numFmtId="49" fontId="83" fillId="0" borderId="16" xfId="99" applyNumberFormat="1" applyFont="1" applyBorder="1" applyAlignment="1">
      <alignment horizontal="left" vertical="top" wrapText="1"/>
      <protection/>
    </xf>
    <xf numFmtId="0" fontId="85" fillId="0" borderId="16" xfId="105" applyFont="1" applyFill="1" applyBorder="1">
      <alignment/>
      <protection/>
    </xf>
    <xf numFmtId="0" fontId="83" fillId="0" borderId="16" xfId="105" applyFont="1" applyFill="1" applyBorder="1" applyAlignment="1">
      <alignment vertical="top"/>
      <protection/>
    </xf>
    <xf numFmtId="0" fontId="86" fillId="0" borderId="16" xfId="105" applyFont="1" applyFill="1" applyBorder="1" applyAlignment="1">
      <alignment vertical="top"/>
      <protection/>
    </xf>
    <xf numFmtId="0" fontId="82" fillId="0" borderId="16" xfId="107" applyFont="1" applyFill="1" applyBorder="1" applyAlignment="1">
      <alignment horizontal="left" vertical="top" indent="1"/>
      <protection/>
    </xf>
    <xf numFmtId="0" fontId="86" fillId="0" borderId="16" xfId="105" applyFont="1" applyFill="1" applyBorder="1">
      <alignment/>
      <protection/>
    </xf>
    <xf numFmtId="0" fontId="83" fillId="0" borderId="16" xfId="78" applyFont="1" applyBorder="1" applyAlignment="1">
      <alignment horizontal="left" indent="2"/>
      <protection/>
    </xf>
    <xf numFmtId="0" fontId="83" fillId="0" borderId="16" xfId="78" applyFont="1" applyBorder="1" applyAlignment="1">
      <alignment horizontal="left" vertical="top" indent="2"/>
      <protection/>
    </xf>
    <xf numFmtId="0" fontId="83" fillId="0" borderId="16" xfId="105" applyFont="1" applyFill="1" applyBorder="1" applyAlignment="1">
      <alignment horizontal="left" vertical="top"/>
      <protection/>
    </xf>
    <xf numFmtId="0" fontId="82" fillId="0" borderId="16" xfId="0" applyFont="1" applyFill="1" applyBorder="1" applyAlignment="1">
      <alignment horizontal="left" indent="1"/>
    </xf>
    <xf numFmtId="0" fontId="83" fillId="0" borderId="16" xfId="0" applyFont="1" applyFill="1" applyBorder="1" applyAlignment="1">
      <alignment horizontal="left" indent="1"/>
    </xf>
    <xf numFmtId="0" fontId="82" fillId="0" borderId="16" xfId="0" applyFont="1" applyFill="1" applyBorder="1" applyAlignment="1">
      <alignment horizontal="left" vertical="top" indent="2"/>
    </xf>
    <xf numFmtId="0" fontId="82" fillId="0" borderId="16" xfId="107" applyFont="1" applyFill="1" applyBorder="1" applyAlignment="1">
      <alignment horizontal="left" indent="1"/>
      <protection/>
    </xf>
    <xf numFmtId="0" fontId="83" fillId="0" borderId="16" xfId="105" applyFont="1" applyFill="1" applyBorder="1" applyAlignment="1">
      <alignment horizontal="left" indent="3"/>
      <protection/>
    </xf>
    <xf numFmtId="0" fontId="83" fillId="0" borderId="16" xfId="106" applyFont="1" applyFill="1" applyBorder="1">
      <alignment/>
      <protection/>
    </xf>
    <xf numFmtId="0" fontId="82" fillId="0" borderId="16" xfId="105" applyFont="1" applyFill="1" applyBorder="1" applyAlignment="1">
      <alignment horizontal="left" indent="4"/>
      <protection/>
    </xf>
    <xf numFmtId="0" fontId="83" fillId="0" borderId="16" xfId="105" applyFont="1" applyFill="1" applyBorder="1" applyAlignment="1">
      <alignment horizontal="left" indent="4"/>
      <protection/>
    </xf>
    <xf numFmtId="0" fontId="83" fillId="0" borderId="16" xfId="102" applyFont="1" applyBorder="1">
      <alignment/>
      <protection/>
    </xf>
    <xf numFmtId="49" fontId="83" fillId="0" borderId="16" xfId="99" applyNumberFormat="1" applyFont="1" applyBorder="1" applyAlignment="1">
      <alignment horizontal="left" vertical="top" indent="2"/>
      <protection/>
    </xf>
    <xf numFmtId="49" fontId="82" fillId="0" borderId="16" xfId="99" applyNumberFormat="1" applyFont="1" applyBorder="1" applyAlignment="1">
      <alignment horizontal="left" vertical="top" indent="1"/>
      <protection/>
    </xf>
    <xf numFmtId="0" fontId="83" fillId="0" borderId="15" xfId="102" applyFont="1" applyBorder="1">
      <alignment/>
      <protection/>
    </xf>
    <xf numFmtId="0" fontId="83" fillId="0" borderId="0" xfId="102" applyFont="1">
      <alignment/>
      <protection/>
    </xf>
    <xf numFmtId="192" fontId="66" fillId="0" borderId="16" xfId="104" applyNumberFormat="1" applyFont="1" applyFill="1" applyBorder="1" applyAlignment="1">
      <alignment vertical="top"/>
      <protection/>
    </xf>
    <xf numFmtId="0" fontId="66" fillId="0" borderId="16" xfId="106" applyFont="1" applyFill="1" applyBorder="1" applyAlignment="1">
      <alignment horizontal="left" vertical="top"/>
      <protection/>
    </xf>
    <xf numFmtId="0" fontId="67" fillId="0" borderId="16" xfId="106" applyFont="1" applyFill="1" applyBorder="1" applyAlignment="1">
      <alignment vertical="top"/>
      <protection/>
    </xf>
    <xf numFmtId="0" fontId="69" fillId="0" borderId="16" xfId="105" applyFont="1" applyFill="1" applyBorder="1" applyAlignment="1">
      <alignment vertical="top"/>
      <protection/>
    </xf>
    <xf numFmtId="0" fontId="69" fillId="0" borderId="16" xfId="105" applyFont="1" applyFill="1" applyBorder="1" applyAlignment="1">
      <alignment horizontal="left" vertical="top"/>
      <protection/>
    </xf>
    <xf numFmtId="0" fontId="67" fillId="0" borderId="16" xfId="106" applyFont="1" applyFill="1" applyBorder="1" applyAlignment="1">
      <alignment horizontal="center" wrapText="1"/>
      <protection/>
    </xf>
    <xf numFmtId="49" fontId="67" fillId="0" borderId="16" xfId="106" applyNumberFormat="1" applyFont="1" applyFill="1" applyBorder="1" applyAlignment="1">
      <alignment horizontal="center" wrapText="1"/>
      <protection/>
    </xf>
    <xf numFmtId="0" fontId="17" fillId="0" borderId="16" xfId="0" applyFont="1" applyBorder="1" applyAlignment="1">
      <alignment vertical="top" wrapText="1"/>
    </xf>
    <xf numFmtId="192" fontId="60" fillId="27" borderId="92" xfId="87" applyNumberFormat="1" applyFont="1" applyFill="1" applyBorder="1" applyAlignment="1">
      <alignment/>
    </xf>
    <xf numFmtId="192" fontId="60" fillId="13" borderId="19" xfId="87" applyNumberFormat="1" applyFont="1" applyFill="1" applyBorder="1" applyAlignment="1">
      <alignment horizontal="left" indent="1"/>
    </xf>
    <xf numFmtId="192" fontId="63" fillId="0" borderId="19" xfId="87" applyNumberFormat="1" applyFont="1" applyFill="1" applyBorder="1" applyAlignment="1">
      <alignment horizontal="left" indent="2"/>
    </xf>
    <xf numFmtId="192" fontId="63" fillId="24" borderId="19" xfId="87" applyNumberFormat="1" applyFont="1" applyFill="1" applyBorder="1" applyAlignment="1">
      <alignment horizontal="left" indent="2"/>
    </xf>
    <xf numFmtId="192" fontId="73" fillId="0" borderId="19" xfId="87" applyNumberFormat="1" applyFont="1" applyFill="1" applyBorder="1" applyAlignment="1">
      <alignment horizontal="left" vertical="top" wrapText="1" indent="4"/>
    </xf>
    <xf numFmtId="192" fontId="73" fillId="0" borderId="19" xfId="87" applyNumberFormat="1" applyFont="1" applyFill="1" applyBorder="1" applyAlignment="1">
      <alignment horizontal="left" vertical="top" wrapText="1" indent="5"/>
    </xf>
    <xf numFmtId="192" fontId="74" fillId="24" borderId="19" xfId="87" applyNumberFormat="1" applyFont="1" applyFill="1" applyBorder="1" applyAlignment="1">
      <alignment horizontal="left" indent="1"/>
    </xf>
    <xf numFmtId="192" fontId="73" fillId="0" borderId="19" xfId="87" applyNumberFormat="1" applyFont="1" applyFill="1" applyBorder="1" applyAlignment="1">
      <alignment horizontal="left" indent="1"/>
    </xf>
    <xf numFmtId="192" fontId="73" fillId="0" borderId="19" xfId="87" applyNumberFormat="1" applyFont="1" applyFill="1" applyBorder="1" applyAlignment="1">
      <alignment horizontal="left" vertical="top" wrapText="1" indent="1"/>
    </xf>
    <xf numFmtId="192" fontId="63" fillId="13" borderId="19" xfId="87" applyNumberFormat="1" applyFont="1" applyFill="1" applyBorder="1" applyAlignment="1">
      <alignment horizontal="left" indent="1"/>
    </xf>
    <xf numFmtId="192" fontId="74" fillId="0" borderId="19" xfId="87" applyNumberFormat="1" applyFont="1" applyFill="1" applyBorder="1" applyAlignment="1">
      <alignment horizontal="left" indent="3"/>
    </xf>
    <xf numFmtId="192" fontId="73" fillId="0" borderId="19" xfId="87" applyNumberFormat="1" applyFont="1" applyFill="1" applyBorder="1" applyAlignment="1">
      <alignment horizontal="left" indent="3"/>
    </xf>
    <xf numFmtId="192" fontId="76" fillId="24" borderId="19" xfId="87" applyNumberFormat="1" applyFont="1" applyFill="1" applyBorder="1" applyAlignment="1">
      <alignment horizontal="left" indent="5"/>
    </xf>
    <xf numFmtId="192" fontId="73" fillId="0" borderId="19" xfId="87" applyNumberFormat="1" applyFont="1" applyFill="1" applyBorder="1" applyAlignment="1">
      <alignment horizontal="left" indent="5"/>
    </xf>
    <xf numFmtId="192" fontId="60" fillId="0" borderId="24" xfId="87" applyNumberFormat="1" applyFont="1" applyFill="1" applyBorder="1" applyAlignment="1">
      <alignment horizontal="left" vertical="top" wrapText="1" indent="1"/>
    </xf>
    <xf numFmtId="192" fontId="74" fillId="24" borderId="19" xfId="87" applyNumberFormat="1" applyFont="1" applyFill="1" applyBorder="1" applyAlignment="1">
      <alignment horizontal="left" indent="2"/>
    </xf>
    <xf numFmtId="192" fontId="73" fillId="0" borderId="19" xfId="87" applyNumberFormat="1" applyFont="1" applyFill="1" applyBorder="1" applyAlignment="1">
      <alignment horizontal="left" indent="2"/>
    </xf>
    <xf numFmtId="192" fontId="73" fillId="0" borderId="19" xfId="87" applyNumberFormat="1" applyFont="1" applyFill="1" applyBorder="1" applyAlignment="1">
      <alignment horizontal="left" vertical="top" wrapText="1" indent="2"/>
    </xf>
    <xf numFmtId="192" fontId="77" fillId="0" borderId="24" xfId="87" applyNumberFormat="1" applyFont="1" applyFill="1" applyBorder="1" applyAlignment="1">
      <alignment horizontal="left" vertical="top" wrapText="1" indent="1"/>
    </xf>
    <xf numFmtId="192" fontId="63" fillId="13" borderId="24" xfId="87" applyNumberFormat="1" applyFont="1" applyFill="1" applyBorder="1" applyAlignment="1">
      <alignment horizontal="left" indent="1"/>
    </xf>
    <xf numFmtId="192" fontId="60" fillId="0" borderId="24" xfId="87" applyNumberFormat="1" applyFont="1" applyFill="1" applyBorder="1" applyAlignment="1">
      <alignment horizontal="center"/>
    </xf>
    <xf numFmtId="192" fontId="60" fillId="27" borderId="19" xfId="87" applyNumberFormat="1" applyFont="1" applyFill="1" applyBorder="1" applyAlignment="1">
      <alignment/>
    </xf>
    <xf numFmtId="192" fontId="60" fillId="0" borderId="19" xfId="87" applyNumberFormat="1" applyFont="1" applyFill="1" applyBorder="1" applyAlignment="1">
      <alignment horizontal="left" indent="2"/>
    </xf>
    <xf numFmtId="192" fontId="74" fillId="24" borderId="19" xfId="87" applyNumberFormat="1" applyFont="1" applyFill="1" applyBorder="1" applyAlignment="1">
      <alignment/>
    </xf>
    <xf numFmtId="192" fontId="63" fillId="0" borderId="19" xfId="87" applyNumberFormat="1" applyFont="1" applyFill="1" applyBorder="1" applyAlignment="1">
      <alignment/>
    </xf>
    <xf numFmtId="192" fontId="60" fillId="27" borderId="19" xfId="87" applyNumberFormat="1" applyFont="1" applyFill="1" applyBorder="1" applyAlignment="1">
      <alignment vertical="top" wrapText="1"/>
    </xf>
    <xf numFmtId="192" fontId="63" fillId="0" borderId="19" xfId="87" applyNumberFormat="1" applyFont="1" applyFill="1" applyBorder="1" applyAlignment="1">
      <alignment horizontal="left" vertical="top" wrapText="1" indent="1"/>
    </xf>
    <xf numFmtId="192" fontId="63" fillId="0" borderId="19" xfId="87" applyNumberFormat="1" applyFont="1" applyFill="1" applyBorder="1" applyAlignment="1">
      <alignment horizontal="left" vertical="top" wrapText="1" indent="2"/>
    </xf>
    <xf numFmtId="192" fontId="74" fillId="24" borderId="19" xfId="87" applyNumberFormat="1" applyFont="1" applyFill="1" applyBorder="1" applyAlignment="1">
      <alignment horizontal="left" indent="3"/>
    </xf>
    <xf numFmtId="202" fontId="73" fillId="0" borderId="19" xfId="87" applyNumberFormat="1" applyFont="1" applyFill="1" applyBorder="1" applyAlignment="1">
      <alignment horizontal="left" indent="4"/>
    </xf>
    <xf numFmtId="192" fontId="60" fillId="27" borderId="27" xfId="87" applyNumberFormat="1" applyFont="1" applyFill="1" applyBorder="1" applyAlignment="1">
      <alignment/>
    </xf>
    <xf numFmtId="192" fontId="60" fillId="0" borderId="20" xfId="87" applyNumberFormat="1" applyFont="1" applyFill="1" applyBorder="1" applyAlignment="1">
      <alignment horizontal="left" indent="2"/>
    </xf>
    <xf numFmtId="192" fontId="73" fillId="0" borderId="60" xfId="87" applyNumberFormat="1" applyFont="1" applyFill="1" applyBorder="1" applyAlignment="1">
      <alignment horizontal="left" vertical="top" wrapText="1" indent="1"/>
    </xf>
    <xf numFmtId="192" fontId="63" fillId="0" borderId="16" xfId="87" applyNumberFormat="1" applyFont="1" applyBorder="1" applyAlignment="1">
      <alignment horizontal="center"/>
    </xf>
    <xf numFmtId="192" fontId="60" fillId="0" borderId="69" xfId="87" applyNumberFormat="1" applyFont="1" applyFill="1" applyBorder="1" applyAlignment="1">
      <alignment/>
    </xf>
    <xf numFmtId="43" fontId="5" fillId="0" borderId="0" xfId="87" applyFont="1" applyBorder="1" applyAlignment="1">
      <alignment/>
    </xf>
    <xf numFmtId="43" fontId="67" fillId="0" borderId="0" xfId="87" applyFont="1" applyBorder="1" applyAlignment="1">
      <alignment/>
    </xf>
    <xf numFmtId="43" fontId="67" fillId="0" borderId="0" xfId="87" applyFont="1" applyBorder="1" applyAlignment="1">
      <alignment horizontal="right" vertical="center"/>
    </xf>
    <xf numFmtId="0" fontId="67" fillId="0" borderId="0" xfId="0" applyFont="1" applyBorder="1" applyAlignment="1">
      <alignment vertical="center"/>
    </xf>
    <xf numFmtId="0" fontId="63" fillId="0" borderId="0" xfId="103" applyFont="1" applyFill="1" applyBorder="1">
      <alignment/>
      <protection/>
    </xf>
    <xf numFmtId="43" fontId="67" fillId="0" borderId="0" xfId="87" applyFont="1" applyBorder="1" applyAlignment="1">
      <alignment horizontal="left" vertical="center"/>
    </xf>
    <xf numFmtId="43" fontId="66" fillId="0" borderId="0" xfId="87" applyFont="1" applyBorder="1" applyAlignment="1">
      <alignment horizontal="left" vertical="center"/>
    </xf>
    <xf numFmtId="43" fontId="66" fillId="0" borderId="0" xfId="87" applyFont="1" applyBorder="1" applyAlignment="1">
      <alignment horizontal="centerContinuous" vertical="center"/>
    </xf>
    <xf numFmtId="0" fontId="66" fillId="0" borderId="0" xfId="0" applyFont="1" applyBorder="1" applyAlignment="1">
      <alignment horizontal="left" vertical="center"/>
    </xf>
    <xf numFmtId="0" fontId="66" fillId="0" borderId="0" xfId="97" applyFont="1" applyBorder="1">
      <alignment/>
      <protection/>
    </xf>
    <xf numFmtId="43" fontId="66" fillId="0" borderId="29" xfId="87" applyFont="1" applyBorder="1" applyAlignment="1">
      <alignment horizontal="centerContinuous" vertical="center"/>
    </xf>
    <xf numFmtId="0" fontId="66" fillId="0" borderId="29" xfId="103" applyFont="1" applyFill="1" applyBorder="1">
      <alignment/>
      <protection/>
    </xf>
    <xf numFmtId="43" fontId="66" fillId="0" borderId="0" xfId="87" applyFont="1" applyBorder="1" applyAlignment="1">
      <alignment vertical="center"/>
    </xf>
    <xf numFmtId="0" fontId="66" fillId="0" borderId="0" xfId="103" applyFont="1" applyFill="1" applyBorder="1">
      <alignment/>
      <protection/>
    </xf>
    <xf numFmtId="0" fontId="66" fillId="0" borderId="0" xfId="0" applyFont="1" applyBorder="1" applyAlignment="1">
      <alignment vertical="center"/>
    </xf>
    <xf numFmtId="0" fontId="66" fillId="0" borderId="18" xfId="0" applyFont="1" applyBorder="1" applyAlignment="1">
      <alignment horizontal="center" vertical="center"/>
    </xf>
    <xf numFmtId="43" fontId="66" fillId="0" borderId="16" xfId="87" applyFont="1" applyBorder="1" applyAlignment="1">
      <alignment horizontal="center" vertical="center"/>
    </xf>
    <xf numFmtId="0" fontId="63" fillId="0" borderId="19" xfId="103" applyFont="1" applyFill="1" applyBorder="1">
      <alignment/>
      <protection/>
    </xf>
    <xf numFmtId="0" fontId="66" fillId="0" borderId="0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Continuous" vertical="center"/>
    </xf>
    <xf numFmtId="0" fontId="63" fillId="0" borderId="16" xfId="97" applyFont="1" applyBorder="1" applyAlignment="1">
      <alignment horizontal="center"/>
      <protection/>
    </xf>
    <xf numFmtId="0" fontId="63" fillId="0" borderId="16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Continuous" vertical="center"/>
    </xf>
    <xf numFmtId="43" fontId="72" fillId="0" borderId="15" xfId="89" applyFont="1" applyBorder="1" applyAlignment="1">
      <alignment horizontal="center" vertical="center"/>
    </xf>
    <xf numFmtId="43" fontId="66" fillId="0" borderId="15" xfId="87" applyFont="1" applyBorder="1" applyAlignment="1">
      <alignment horizontal="center" vertical="center"/>
    </xf>
    <xf numFmtId="0" fontId="66" fillId="4" borderId="16" xfId="0" applyFont="1" applyFill="1" applyBorder="1" applyAlignment="1">
      <alignment vertical="center"/>
    </xf>
    <xf numFmtId="43" fontId="66" fillId="4" borderId="16" xfId="87" applyFont="1" applyFill="1" applyBorder="1" applyAlignment="1">
      <alignment vertical="center"/>
    </xf>
    <xf numFmtId="43" fontId="66" fillId="0" borderId="16" xfId="87" applyFont="1" applyBorder="1" applyAlignment="1">
      <alignment vertical="center"/>
    </xf>
    <xf numFmtId="43" fontId="67" fillId="0" borderId="0" xfId="87" applyFont="1" applyBorder="1" applyAlignment="1">
      <alignment vertical="center"/>
    </xf>
    <xf numFmtId="0" fontId="67" fillId="0" borderId="0" xfId="0" applyFont="1" applyBorder="1" applyAlignment="1">
      <alignment horizontal="centerContinuous" vertical="center"/>
    </xf>
    <xf numFmtId="0" fontId="66" fillId="0" borderId="0" xfId="0" applyFont="1" applyBorder="1" applyAlignment="1">
      <alignment horizontal="centerContinuous" vertical="center"/>
    </xf>
    <xf numFmtId="0" fontId="60" fillId="0" borderId="16" xfId="0" applyFont="1" applyBorder="1" applyAlignment="1">
      <alignment horizontal="center"/>
    </xf>
    <xf numFmtId="0" fontId="60" fillId="0" borderId="15" xfId="0" applyFont="1" applyBorder="1" applyAlignment="1" quotePrefix="1">
      <alignment horizontal="center"/>
    </xf>
    <xf numFmtId="0" fontId="66" fillId="0" borderId="16" xfId="0" applyFont="1" applyBorder="1" applyAlignment="1">
      <alignment horizontal="left" vertical="center"/>
    </xf>
    <xf numFmtId="0" fontId="66" fillId="0" borderId="16" xfId="0" applyFont="1" applyBorder="1" applyAlignment="1">
      <alignment horizontal="left" vertical="center" indent="1"/>
    </xf>
    <xf numFmtId="0" fontId="66" fillId="0" borderId="18" xfId="0" applyFont="1" applyBorder="1" applyAlignment="1">
      <alignment horizontal="left" vertical="center"/>
    </xf>
    <xf numFmtId="1" fontId="66" fillId="4" borderId="18" xfId="0" applyNumberFormat="1" applyFont="1" applyFill="1" applyBorder="1" applyAlignment="1">
      <alignment vertical="center"/>
    </xf>
    <xf numFmtId="1" fontId="66" fillId="4" borderId="18" xfId="87" applyNumberFormat="1" applyFont="1" applyFill="1" applyBorder="1" applyAlignment="1">
      <alignment vertical="center"/>
    </xf>
    <xf numFmtId="43" fontId="66" fillId="0" borderId="18" xfId="87" applyFont="1" applyBorder="1" applyAlignment="1">
      <alignment vertical="center"/>
    </xf>
    <xf numFmtId="0" fontId="66" fillId="0" borderId="15" xfId="0" applyFont="1" applyBorder="1" applyAlignment="1">
      <alignment horizontal="left" vertical="center" indent="1"/>
    </xf>
    <xf numFmtId="0" fontId="66" fillId="4" borderId="15" xfId="0" applyFont="1" applyFill="1" applyBorder="1" applyAlignment="1">
      <alignment vertical="center"/>
    </xf>
    <xf numFmtId="43" fontId="66" fillId="4" borderId="15" xfId="87" applyFont="1" applyFill="1" applyBorder="1" applyAlignment="1">
      <alignment vertical="center"/>
    </xf>
    <xf numFmtId="43" fontId="66" fillId="0" borderId="15" xfId="87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23" xfId="0" applyFont="1" applyBorder="1" applyAlignment="1">
      <alignment horizontal="center" vertical="top" wrapText="1"/>
    </xf>
    <xf numFmtId="0" fontId="5" fillId="0" borderId="20" xfId="109" applyFont="1" applyBorder="1" applyAlignment="1">
      <alignment horizontal="center"/>
      <protection/>
    </xf>
    <xf numFmtId="0" fontId="5" fillId="0" borderId="29" xfId="109" applyFont="1" applyBorder="1" applyAlignment="1">
      <alignment horizontal="center"/>
      <protection/>
    </xf>
    <xf numFmtId="0" fontId="10" fillId="0" borderId="22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10" fillId="0" borderId="53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27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43" fontId="17" fillId="0" borderId="24" xfId="89" applyFont="1" applyBorder="1" applyAlignment="1">
      <alignment horizontal="center"/>
    </xf>
    <xf numFmtId="43" fontId="17" fillId="0" borderId="21" xfId="89" applyFont="1" applyBorder="1" applyAlignment="1">
      <alignment horizontal="center"/>
    </xf>
    <xf numFmtId="0" fontId="10" fillId="0" borderId="24" xfId="0" applyFont="1" applyBorder="1" applyAlignment="1">
      <alignment horizontal="center" vertical="top" wrapText="1"/>
    </xf>
    <xf numFmtId="0" fontId="37" fillId="0" borderId="0" xfId="0" applyFont="1" applyAlignment="1">
      <alignment horizontal="center"/>
    </xf>
    <xf numFmtId="192" fontId="63" fillId="0" borderId="17" xfId="87" applyNumberFormat="1" applyFont="1" applyBorder="1" applyAlignment="1">
      <alignment horizontal="center"/>
    </xf>
    <xf numFmtId="192" fontId="63" fillId="0" borderId="24" xfId="87" applyNumberFormat="1" applyFont="1" applyBorder="1" applyAlignment="1">
      <alignment horizontal="center"/>
    </xf>
    <xf numFmtId="192" fontId="63" fillId="0" borderId="25" xfId="87" applyNumberFormat="1" applyFont="1" applyBorder="1" applyAlignment="1">
      <alignment horizontal="center"/>
    </xf>
    <xf numFmtId="192" fontId="63" fillId="0" borderId="21" xfId="87" applyNumberFormat="1" applyFont="1" applyBorder="1" applyAlignment="1">
      <alignment horizontal="center"/>
    </xf>
    <xf numFmtId="0" fontId="67" fillId="0" borderId="24" xfId="0" applyFont="1" applyFill="1" applyBorder="1" applyAlignment="1">
      <alignment horizontal="center"/>
    </xf>
    <xf numFmtId="0" fontId="67" fillId="0" borderId="25" xfId="0" applyFont="1" applyFill="1" applyBorder="1" applyAlignment="1">
      <alignment horizontal="center"/>
    </xf>
    <xf numFmtId="0" fontId="67" fillId="0" borderId="21" xfId="0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/>
    </xf>
    <xf numFmtId="0" fontId="63" fillId="0" borderId="25" xfId="0" applyFont="1" applyFill="1" applyBorder="1" applyAlignment="1">
      <alignment horizontal="center"/>
    </xf>
    <xf numFmtId="0" fontId="63" fillId="0" borderId="21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 vertical="center"/>
    </xf>
    <xf numFmtId="0" fontId="60" fillId="0" borderId="18" xfId="102" applyFont="1" applyBorder="1" applyAlignment="1">
      <alignment horizontal="center" vertical="center" wrapText="1"/>
      <protection/>
    </xf>
    <xf numFmtId="0" fontId="60" fillId="0" borderId="16" xfId="102" applyFont="1" applyBorder="1" applyAlignment="1">
      <alignment horizontal="center" vertical="center" wrapText="1"/>
      <protection/>
    </xf>
    <xf numFmtId="0" fontId="60" fillId="0" borderId="18" xfId="102" applyFont="1" applyBorder="1" applyAlignment="1">
      <alignment horizontal="center" vertical="top" wrapText="1"/>
      <protection/>
    </xf>
    <xf numFmtId="0" fontId="60" fillId="0" borderId="15" xfId="102" applyFont="1" applyBorder="1" applyAlignment="1">
      <alignment horizontal="center" vertical="top" wrapText="1"/>
      <protection/>
    </xf>
    <xf numFmtId="0" fontId="60" fillId="0" borderId="17" xfId="102" applyFont="1" applyBorder="1" applyAlignment="1">
      <alignment horizontal="center" vertical="top"/>
      <protection/>
    </xf>
    <xf numFmtId="0" fontId="5" fillId="0" borderId="18" xfId="87" applyNumberFormat="1" applyFont="1" applyBorder="1" applyAlignment="1">
      <alignment horizontal="center" vertical="center"/>
    </xf>
    <xf numFmtId="0" fontId="5" fillId="0" borderId="15" xfId="87" applyNumberFormat="1" applyFont="1" applyBorder="1" applyAlignment="1">
      <alignment horizontal="center" vertical="center"/>
    </xf>
    <xf numFmtId="43" fontId="5" fillId="0" borderId="17" xfId="87" applyFont="1" applyBorder="1" applyAlignment="1">
      <alignment horizontal="center"/>
    </xf>
    <xf numFmtId="43" fontId="63" fillId="0" borderId="17" xfId="89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43" fontId="17" fillId="0" borderId="19" xfId="87" applyFont="1" applyBorder="1" applyAlignment="1">
      <alignment horizontal="center" vertical="center"/>
    </xf>
    <xf numFmtId="43" fontId="17" fillId="0" borderId="0" xfId="87" applyFont="1" applyBorder="1" applyAlignment="1">
      <alignment horizontal="center" vertical="center"/>
    </xf>
    <xf numFmtId="43" fontId="17" fillId="0" borderId="22" xfId="87" applyFont="1" applyBorder="1" applyAlignment="1">
      <alignment horizontal="center" vertical="center"/>
    </xf>
    <xf numFmtId="0" fontId="5" fillId="0" borderId="23" xfId="109" applyFont="1" applyBorder="1" applyAlignment="1">
      <alignment horizontal="center"/>
      <protection/>
    </xf>
    <xf numFmtId="0" fontId="5" fillId="0" borderId="27" xfId="109" applyFont="1" applyBorder="1" applyAlignment="1">
      <alignment horizontal="center"/>
      <protection/>
    </xf>
    <xf numFmtId="0" fontId="5" fillId="0" borderId="28" xfId="109" applyFont="1" applyBorder="1" applyAlignment="1">
      <alignment horizontal="center"/>
      <protection/>
    </xf>
    <xf numFmtId="0" fontId="5" fillId="0" borderId="26" xfId="109" applyFont="1" applyBorder="1" applyAlignment="1">
      <alignment horizontal="center"/>
      <protection/>
    </xf>
    <xf numFmtId="0" fontId="5" fillId="0" borderId="24" xfId="109" applyFont="1" applyBorder="1" applyAlignment="1">
      <alignment horizontal="center"/>
      <protection/>
    </xf>
    <xf numFmtId="0" fontId="5" fillId="0" borderId="21" xfId="109" applyFont="1" applyBorder="1" applyAlignment="1">
      <alignment horizontal="center"/>
      <protection/>
    </xf>
    <xf numFmtId="1" fontId="5" fillId="0" borderId="24" xfId="109" applyNumberFormat="1" applyFont="1" applyBorder="1" applyAlignment="1">
      <alignment horizontal="center"/>
      <protection/>
    </xf>
    <xf numFmtId="1" fontId="5" fillId="0" borderId="21" xfId="109" applyNumberFormat="1" applyFont="1" applyBorder="1" applyAlignment="1">
      <alignment horizontal="center"/>
      <protection/>
    </xf>
    <xf numFmtId="0" fontId="5" fillId="0" borderId="18" xfId="109" applyFont="1" applyBorder="1" applyAlignment="1">
      <alignment horizontal="center" wrapText="1"/>
      <protection/>
    </xf>
    <xf numFmtId="0" fontId="5" fillId="0" borderId="15" xfId="109" applyFont="1" applyBorder="1" applyAlignment="1">
      <alignment horizontal="center" wrapText="1"/>
      <protection/>
    </xf>
    <xf numFmtId="0" fontId="17" fillId="0" borderId="24" xfId="109" applyFont="1" applyBorder="1" applyAlignment="1">
      <alignment horizontal="center"/>
      <protection/>
    </xf>
    <xf numFmtId="0" fontId="17" fillId="0" borderId="25" xfId="109" applyFont="1" applyBorder="1" applyAlignment="1">
      <alignment horizontal="center"/>
      <protection/>
    </xf>
    <xf numFmtId="0" fontId="17" fillId="0" borderId="21" xfId="109" applyFont="1" applyBorder="1" applyAlignment="1">
      <alignment horizontal="center"/>
      <protection/>
    </xf>
    <xf numFmtId="0" fontId="17" fillId="0" borderId="18" xfId="109" applyFont="1" applyBorder="1" applyAlignment="1">
      <alignment horizontal="center" vertical="center"/>
      <protection/>
    </xf>
    <xf numFmtId="0" fontId="17" fillId="0" borderId="16" xfId="109" applyFont="1" applyBorder="1" applyAlignment="1">
      <alignment horizontal="center" vertical="center"/>
      <protection/>
    </xf>
    <xf numFmtId="0" fontId="17" fillId="0" borderId="15" xfId="109" applyFont="1" applyBorder="1" applyAlignment="1">
      <alignment horizontal="center" vertical="center"/>
      <protection/>
    </xf>
    <xf numFmtId="0" fontId="12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3" fontId="6" fillId="0" borderId="17" xfId="87" applyFont="1" applyBorder="1" applyAlignment="1">
      <alignment horizontal="center" vertical="center"/>
    </xf>
    <xf numFmtId="43" fontId="6" fillId="0" borderId="18" xfId="87" applyFont="1" applyBorder="1" applyAlignment="1">
      <alignment horizontal="center" vertical="center"/>
    </xf>
    <xf numFmtId="43" fontId="6" fillId="0" borderId="21" xfId="87" applyFont="1" applyBorder="1" applyAlignment="1">
      <alignment horizontal="center" vertical="center" wrapText="1"/>
    </xf>
    <xf numFmtId="43" fontId="5" fillId="0" borderId="17" xfId="87" applyFont="1" applyBorder="1" applyAlignment="1">
      <alignment horizontal="center" vertical="center"/>
    </xf>
    <xf numFmtId="43" fontId="5" fillId="0" borderId="18" xfId="87" applyFont="1" applyBorder="1" applyAlignment="1">
      <alignment horizontal="center" vertical="center"/>
    </xf>
    <xf numFmtId="43" fontId="10" fillId="0" borderId="0" xfId="87" applyFont="1" applyAlignment="1">
      <alignment horizontal="center"/>
    </xf>
    <xf numFmtId="43" fontId="6" fillId="0" borderId="17" xfId="87" applyFont="1" applyBorder="1" applyAlignment="1">
      <alignment horizontal="center" vertical="top"/>
    </xf>
    <xf numFmtId="43" fontId="6" fillId="0" borderId="24" xfId="87" applyFont="1" applyBorder="1" applyAlignment="1">
      <alignment horizontal="center" vertical="top"/>
    </xf>
    <xf numFmtId="43" fontId="6" fillId="0" borderId="24" xfId="87" applyFont="1" applyBorder="1" applyAlignment="1">
      <alignment horizontal="center"/>
    </xf>
    <xf numFmtId="43" fontId="6" fillId="0" borderId="25" xfId="87" applyFont="1" applyBorder="1" applyAlignment="1">
      <alignment horizontal="center"/>
    </xf>
    <xf numFmtId="43" fontId="6" fillId="0" borderId="21" xfId="87" applyFont="1" applyBorder="1" applyAlignment="1">
      <alignment horizontal="center"/>
    </xf>
    <xf numFmtId="43" fontId="6" fillId="0" borderId="22" xfId="87" applyFont="1" applyBorder="1" applyAlignment="1">
      <alignment horizontal="left" wrapText="1"/>
    </xf>
    <xf numFmtId="43" fontId="6" fillId="0" borderId="25" xfId="87" applyFont="1" applyBorder="1" applyAlignment="1">
      <alignment horizontal="center" vertical="top"/>
    </xf>
    <xf numFmtId="43" fontId="6" fillId="0" borderId="21" xfId="87" applyFont="1" applyBorder="1" applyAlignment="1">
      <alignment horizontal="center" vertical="top"/>
    </xf>
    <xf numFmtId="43" fontId="6" fillId="0" borderId="18" xfId="87" applyFont="1" applyBorder="1" applyAlignment="1">
      <alignment horizontal="center" vertical="top" wrapText="1"/>
    </xf>
    <xf numFmtId="43" fontId="6" fillId="0" borderId="15" xfId="87" applyFont="1" applyBorder="1" applyAlignment="1">
      <alignment horizontal="center" vertical="top" wrapText="1"/>
    </xf>
    <xf numFmtId="43" fontId="10" fillId="0" borderId="24" xfId="87" applyFont="1" applyBorder="1" applyAlignment="1">
      <alignment horizontal="center" vertical="center"/>
    </xf>
    <xf numFmtId="43" fontId="10" fillId="0" borderId="25" xfId="87" applyFont="1" applyBorder="1" applyAlignment="1">
      <alignment horizontal="center" vertical="center"/>
    </xf>
    <xf numFmtId="43" fontId="10" fillId="0" borderId="21" xfId="87" applyFont="1" applyBorder="1" applyAlignment="1">
      <alignment horizontal="center" vertical="center"/>
    </xf>
    <xf numFmtId="43" fontId="10" fillId="0" borderId="18" xfId="87" applyFont="1" applyBorder="1" applyAlignment="1">
      <alignment horizontal="center" vertical="center"/>
    </xf>
    <xf numFmtId="43" fontId="10" fillId="0" borderId="16" xfId="87" applyFont="1" applyBorder="1" applyAlignment="1">
      <alignment horizontal="center" vertical="center"/>
    </xf>
    <xf numFmtId="43" fontId="10" fillId="0" borderId="15" xfId="87" applyFont="1" applyBorder="1" applyAlignment="1">
      <alignment horizontal="center" vertical="center"/>
    </xf>
    <xf numFmtId="0" fontId="17" fillId="0" borderId="18" xfId="108" applyFont="1" applyBorder="1" applyAlignment="1">
      <alignment horizontal="center" vertical="center" wrapText="1"/>
      <protection/>
    </xf>
    <xf numFmtId="0" fontId="17" fillId="0" borderId="16" xfId="108" applyFont="1" applyBorder="1" applyAlignment="1">
      <alignment horizontal="center" vertical="center" wrapText="1"/>
      <protection/>
    </xf>
    <xf numFmtId="0" fontId="17" fillId="0" borderId="15" xfId="108" applyFont="1" applyBorder="1" applyAlignment="1">
      <alignment horizontal="center" vertical="center" wrapText="1"/>
      <protection/>
    </xf>
    <xf numFmtId="0" fontId="10" fillId="0" borderId="17" xfId="101" applyFont="1" applyBorder="1" applyAlignment="1">
      <alignment horizontal="center" vertical="center" wrapText="1"/>
      <protection/>
    </xf>
    <xf numFmtId="0" fontId="10" fillId="0" borderId="17" xfId="101" applyFont="1" applyBorder="1" applyAlignment="1">
      <alignment horizontal="center" vertical="center"/>
      <protection/>
    </xf>
    <xf numFmtId="0" fontId="10" fillId="0" borderId="17" xfId="101" applyFont="1" applyBorder="1" applyAlignment="1">
      <alignment horizontal="center"/>
      <protection/>
    </xf>
    <xf numFmtId="0" fontId="17" fillId="0" borderId="16" xfId="0" applyFont="1" applyFill="1" applyBorder="1" applyAlignment="1">
      <alignment horizontal="left" vertical="top" wrapText="1"/>
    </xf>
    <xf numFmtId="0" fontId="67" fillId="0" borderId="18" xfId="106" applyFont="1" applyFill="1" applyBorder="1" applyAlignment="1">
      <alignment horizontal="center" vertical="center"/>
      <protection/>
    </xf>
    <xf numFmtId="0" fontId="87" fillId="0" borderId="17" xfId="100" applyBorder="1" applyAlignment="1">
      <alignment horizontal="center" vertical="center"/>
      <protection/>
    </xf>
    <xf numFmtId="0" fontId="87" fillId="0" borderId="17" xfId="100" applyBorder="1" applyAlignment="1">
      <alignment horizontal="center"/>
      <protection/>
    </xf>
    <xf numFmtId="0" fontId="87" fillId="0" borderId="16" xfId="100" applyBorder="1" applyAlignment="1">
      <alignment horizontal="left" vertical="top" wrapText="1"/>
      <protection/>
    </xf>
    <xf numFmtId="0" fontId="87" fillId="0" borderId="16" xfId="100" applyBorder="1" applyAlignment="1">
      <alignment horizontal="left" vertical="center" wrapText="1"/>
      <protection/>
    </xf>
    <xf numFmtId="0" fontId="87" fillId="0" borderId="27" xfId="100" applyFill="1" applyBorder="1" applyAlignment="1">
      <alignment horizontal="left" vertical="top" wrapText="1"/>
      <protection/>
    </xf>
    <xf numFmtId="0" fontId="87" fillId="0" borderId="28" xfId="100" applyFill="1" applyBorder="1" applyAlignment="1">
      <alignment horizontal="left" vertical="top" wrapText="1"/>
      <protection/>
    </xf>
    <xf numFmtId="0" fontId="87" fillId="0" borderId="26" xfId="100" applyFill="1" applyBorder="1" applyAlignment="1">
      <alignment horizontal="left" vertical="top" wrapText="1"/>
      <protection/>
    </xf>
    <xf numFmtId="0" fontId="87" fillId="0" borderId="20" xfId="100" applyFill="1" applyBorder="1" applyAlignment="1">
      <alignment horizontal="left" vertical="top" wrapText="1"/>
      <protection/>
    </xf>
    <xf numFmtId="0" fontId="87" fillId="0" borderId="29" xfId="100" applyFill="1" applyBorder="1" applyAlignment="1">
      <alignment horizontal="left" vertical="top" wrapText="1"/>
      <protection/>
    </xf>
    <xf numFmtId="0" fontId="87" fillId="0" borderId="23" xfId="100" applyFill="1" applyBorder="1" applyAlignment="1">
      <alignment horizontal="left" vertical="top" wrapText="1"/>
      <protection/>
    </xf>
    <xf numFmtId="0" fontId="87" fillId="28" borderId="76" xfId="100" applyFill="1" applyBorder="1" applyAlignment="1">
      <alignment horizontal="left" vertical="center" wrapText="1"/>
      <protection/>
    </xf>
    <xf numFmtId="0" fontId="87" fillId="28" borderId="87" xfId="100" applyFill="1" applyBorder="1" applyAlignment="1">
      <alignment horizontal="left" vertical="center" wrapText="1"/>
      <protection/>
    </xf>
    <xf numFmtId="200" fontId="106" fillId="0" borderId="17" xfId="100" applyNumberFormat="1" applyFont="1" applyBorder="1" applyAlignment="1">
      <alignment horizontal="center"/>
      <protection/>
    </xf>
    <xf numFmtId="0" fontId="106" fillId="0" borderId="18" xfId="100" applyFont="1" applyBorder="1" applyAlignment="1">
      <alignment horizontal="center"/>
      <protection/>
    </xf>
    <xf numFmtId="0" fontId="106" fillId="0" borderId="16" xfId="100" applyFont="1" applyBorder="1" applyAlignment="1">
      <alignment horizontal="center"/>
      <protection/>
    </xf>
    <xf numFmtId="0" fontId="106" fillId="0" borderId="15" xfId="100" applyFont="1" applyBorder="1" applyAlignment="1">
      <alignment horizontal="center"/>
      <protection/>
    </xf>
    <xf numFmtId="200" fontId="106" fillId="0" borderId="24" xfId="100" applyNumberFormat="1" applyFont="1" applyBorder="1" applyAlignment="1">
      <alignment horizontal="center"/>
      <protection/>
    </xf>
    <xf numFmtId="200" fontId="106" fillId="0" borderId="21" xfId="100" applyNumberFormat="1" applyFont="1" applyBorder="1" applyAlignment="1">
      <alignment horizontal="center"/>
      <protection/>
    </xf>
    <xf numFmtId="200" fontId="106" fillId="0" borderId="18" xfId="100" applyNumberFormat="1" applyFont="1" applyBorder="1" applyAlignment="1">
      <alignment horizontal="center" vertical="center"/>
      <protection/>
    </xf>
    <xf numFmtId="200" fontId="106" fillId="0" borderId="15" xfId="100" applyNumberFormat="1" applyFont="1" applyBorder="1" applyAlignment="1">
      <alignment horizontal="center" vertical="center"/>
      <protection/>
    </xf>
    <xf numFmtId="0" fontId="107" fillId="0" borderId="18" xfId="100" applyFont="1" applyBorder="1" applyAlignment="1">
      <alignment horizontal="left" vertical="top" wrapText="1"/>
      <protection/>
    </xf>
    <xf numFmtId="0" fontId="107" fillId="0" borderId="15" xfId="100" applyFont="1" applyBorder="1" applyAlignment="1">
      <alignment horizontal="left" vertical="top" wrapText="1"/>
      <protection/>
    </xf>
  </cellXfs>
  <cellStyles count="114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ส่วนที่ถูกเน้น1" xfId="22"/>
    <cellStyle name="20% - ส่วนที่ถูกเน้น2" xfId="23"/>
    <cellStyle name="20% - ส่วนที่ถูกเน้น3" xfId="24"/>
    <cellStyle name="20% - ส่วนที่ถูกเน้น4" xfId="25"/>
    <cellStyle name="20% - ส่วนที่ถูกเน้น5" xfId="26"/>
    <cellStyle name="20% - ส่วนที่ถูกเน้น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ส่วนที่ถูกเน้น1" xfId="34"/>
    <cellStyle name="40% - ส่วนที่ถูกเน้น2" xfId="35"/>
    <cellStyle name="40% - ส่วนที่ถูกเน้น3" xfId="36"/>
    <cellStyle name="40% - ส่วนที่ถูกเน้น4" xfId="37"/>
    <cellStyle name="40% - ส่วนที่ถูกเน้น5" xfId="38"/>
    <cellStyle name="40% - ส่วนที่ถูกเน้น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ส่วนที่ถูกเน้น1" xfId="46"/>
    <cellStyle name="60% - ส่วนที่ถูกเน้น2" xfId="47"/>
    <cellStyle name="60% - ส่วนที่ถูกเน้น3" xfId="48"/>
    <cellStyle name="60% - ส่วนที่ถูกเน้น4" xfId="49"/>
    <cellStyle name="60% - ส่วนที่ถูกเน้น5" xfId="50"/>
    <cellStyle name="60% - ส่วนที่ถูกเน้น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 [0]_AS-GAME3" xfId="61"/>
    <cellStyle name="Comma_ 23 มีค.41 (หลังอนุมัติ)" xfId="62"/>
    <cellStyle name="Currency [0]_ 23 มีค.41 (หลังอนุมัติ)" xfId="63"/>
    <cellStyle name="Currency_ 23 มีค.41 (หลังอนุมัติ)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_ 23 มีค.41 (หลังอนุมัติ)" xfId="76"/>
    <cellStyle name="Normal_post" xfId="77"/>
    <cellStyle name="Normal_ผลผลิตจากสงป.49-3" xfId="78"/>
    <cellStyle name="Note" xfId="79"/>
    <cellStyle name="Output" xfId="80"/>
    <cellStyle name="Title" xfId="81"/>
    <cellStyle name="Total" xfId="82"/>
    <cellStyle name="Warning Text" xfId="83"/>
    <cellStyle name="การคำนวณ" xfId="84"/>
    <cellStyle name="ข้อความเตือน" xfId="85"/>
    <cellStyle name="ข้อความอธิบาย" xfId="86"/>
    <cellStyle name="Comma" xfId="87"/>
    <cellStyle name="Comma [0]" xfId="88"/>
    <cellStyle name="เครื่องหมายจุลภาค 2" xfId="89"/>
    <cellStyle name="เครื่องหมายจุลภาค 3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กติ 2" xfId="97"/>
    <cellStyle name="ปกติ 2 2" xfId="98"/>
    <cellStyle name="ปกติ 3" xfId="99"/>
    <cellStyle name="ปกติ 4" xfId="100"/>
    <cellStyle name="ปกติ_4_ฟอร์ม รายได้47mju_หน้า 3_49" xfId="101"/>
    <cellStyle name="ปกติ_formตัวชี้วัดผลผลิตรายได้" xfId="102"/>
    <cellStyle name="ปกติ_ขวัญอ้อม" xfId="103"/>
    <cellStyle name="ปกติ_ความเชื่อมโยงทำคำของบฯ49(18พ.ค.48)" xfId="104"/>
    <cellStyle name="ปกติ_เชื่อมโยงงบฯ52ภาพรวมอุดมฯ(ปรับตามเอกสารงบฯ)" xfId="105"/>
    <cellStyle name="ปกติ_เชื่อมโยงงบฯ52ภาพรวมอุดมฯ(ปรับตามเอกสารงบฯ)_Book1" xfId="106"/>
    <cellStyle name="ปกติ_ผลผลิตจากสงป.49-2" xfId="107"/>
    <cellStyle name="ปกติ_ฟอร์มรายได้46ส่งหน่วยงาน" xfId="108"/>
    <cellStyle name="ปกติ_ฟอร์มรายได้บ๋อให้" xfId="109"/>
    <cellStyle name="ปกติ_สำเนาของ 1ฟอร์มการจัดทำเงินรายได้50" xfId="110"/>
    <cellStyle name="ป้อนค่า" xfId="111"/>
    <cellStyle name="ปานกลาง" xfId="112"/>
    <cellStyle name="Percent" xfId="113"/>
    <cellStyle name="ผลรวม" xfId="114"/>
    <cellStyle name="แย่" xfId="115"/>
    <cellStyle name="ส่วนที่ถูกเน้น1" xfId="116"/>
    <cellStyle name="ส่วนที่ถูกเน้น2" xfId="117"/>
    <cellStyle name="ส่วนที่ถูกเน้น3" xfId="118"/>
    <cellStyle name="ส่วนที่ถูกเน้น4" xfId="119"/>
    <cellStyle name="ส่วนที่ถูกเน้น5" xfId="120"/>
    <cellStyle name="ส่วนที่ถูกเน้น6" xfId="121"/>
    <cellStyle name="แสดงผล" xfId="122"/>
    <cellStyle name="หมายเหตุ" xfId="123"/>
    <cellStyle name="หัวเรื่อง 1" xfId="124"/>
    <cellStyle name="หัวเรื่อง 2" xfId="125"/>
    <cellStyle name="หัวเรื่อง 3" xfId="126"/>
    <cellStyle name="หัวเรื่อง 4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21</xdr:row>
      <xdr:rowOff>209550</xdr:rowOff>
    </xdr:from>
    <xdr:to>
      <xdr:col>6</xdr:col>
      <xdr:colOff>104775</xdr:colOff>
      <xdr:row>23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4924425" y="6381750"/>
          <a:ext cx="266700" cy="39052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18</xdr:row>
      <xdr:rowOff>247650</xdr:rowOff>
    </xdr:from>
    <xdr:to>
      <xdr:col>4</xdr:col>
      <xdr:colOff>247650</xdr:colOff>
      <xdr:row>20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4991100" y="5562600"/>
          <a:ext cx="285750" cy="39052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7817" y="5400"/>
                <a:pt x="5400" y="7817"/>
                <a:pt x="5400" y="10800"/>
              </a:cubicBezTo>
              <a:lnTo>
                <a:pt x="0" y="10800"/>
              </a:lnTo>
              <a:cubicBezTo>
                <a:pt x="0" y="4835"/>
                <a:pt x="4835" y="0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lanning.mju.ac.th/Documents%20and%20Settings\Administrator\Desktop\&#3649;&#3612;&#3609;&#3591;&#3634;&#3609;&#3627;&#3609;&#3656;&#3623;&#3618;&#3591;&#3634;&#3609;&#3591;&#3634;&#3609;3&#3617;&#3636;&#3605;&#3636;4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lanning.mju.ac.th/work1/EX-BUD/income/&#3648;&#3591;&#3636;&#3609;&#3619;&#3634;&#3618;&#3652;&#3604;&#3657;49/&#3626;&#3619;&#3640;&#3611;&#3619;&#3641;&#3611;&#3648;&#3621;&#3656;&#3617;&#3619;&#3634;&#3618;&#3652;&#3604;&#3657;49/Tanyalak/Tanyalak/&#3652;&#3604;&#3657;&#3619;&#3633;&#3610;%20&#3591;&#3611;&#3617;/600-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lanning.mju.ac.th/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&#3592;.&#3591;&#3634;&#3609;&#3610;&#3619;&#3636;&#3627;&#3634;&#3619;&#3607;&#3633;&#3656;&#3623;&#3652;&#361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lanning.mju.ac.th/Depart/NewData/Budget/50/Documents%20and%20Settings\Administrator\Desktop\&#3649;&#3612;&#3609;&#3591;&#3634;&#3609;&#3627;&#3609;&#3656;&#3623;&#3618;&#3591;&#3634;&#3609;&#3591;&#3634;&#3609;3&#3617;&#3636;&#3605;&#3636;4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lanning.mju.ac.th/Depart/NewData/Budget/50/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lanning.mju.ac.th/Depart/NewData/Budget/50/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&#3592;.&#3591;&#3634;&#3609;&#3610;&#3619;&#3636;&#3627;&#3634;&#3619;&#3607;&#3633;&#3656;&#3623;&#3652;&#361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Desktop\&#3649;&#3612;&#3609;&#3591;&#3634;&#3609;&#3627;&#3609;&#3656;&#3623;&#3618;&#3591;&#3634;&#3609;&#3591;&#3634;&#3609;3&#3617;&#3636;&#3605;&#3636;4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&#3592;.&#3591;&#3634;&#3609;&#3610;&#3619;&#3636;&#3627;&#3634;&#3619;&#3607;&#3633;&#3656;&#3623;&#3652;&#36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ผนงาน งาน49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45 ครั้งที่4"/>
      <sheetName val="45 ครั้งที่3 "/>
      <sheetName val="45 ครั้งที่2"/>
      <sheetName val="45ครั้งที่ 1"/>
      <sheetName val="สรุปหมวด"/>
      <sheetName val="ปี44 (2)"/>
      <sheetName val="ปี44"/>
      <sheetName val="ปี43   (2)"/>
      <sheetName val="ปี43  "/>
      <sheetName val="ปี42"/>
      <sheetName val="สมนาคุณ 45"/>
      <sheetName val="สมนาคุณ 46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แผนงาน งาน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45 ครั้งที่4"/>
      <sheetName val="45 ครั้งที่3 "/>
      <sheetName val="45 ครั้งที่2"/>
      <sheetName val="45ครั้งที่ 1"/>
      <sheetName val="สรุปหมวด"/>
      <sheetName val="ปี44 (2)"/>
      <sheetName val="ปี44"/>
      <sheetName val="ปี43   (2)"/>
      <sheetName val="ปี43  "/>
      <sheetName val="ปี42"/>
      <sheetName val="สมนาคุณ 45"/>
      <sheetName val="สมนาคุณ 4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แผนงาน งาน49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45 ครั้งที่4"/>
      <sheetName val="45 ครั้งที่3 "/>
      <sheetName val="45 ครั้งที่2"/>
      <sheetName val="45ครั้งที่ 1"/>
      <sheetName val="สรุปหมวด"/>
      <sheetName val="ปี44 (2)"/>
      <sheetName val="ปี44"/>
      <sheetName val="ปี43   (2)"/>
      <sheetName val="ปี43  "/>
      <sheetName val="ปี42"/>
      <sheetName val="สมนาคุณ 45"/>
      <sheetName val="สมนาคุณ 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J12"/>
  <sheetViews>
    <sheetView zoomScalePageLayoutView="0" workbookViewId="0" topLeftCell="A1">
      <selection activeCell="H20" sqref="H20"/>
    </sheetView>
  </sheetViews>
  <sheetFormatPr defaultColWidth="9.140625" defaultRowHeight="21.75"/>
  <sheetData>
    <row r="11" spans="1:10" ht="51.75">
      <c r="A11" s="1477" t="s">
        <v>387</v>
      </c>
      <c r="B11" s="1477"/>
      <c r="C11" s="1477"/>
      <c r="D11" s="1477"/>
      <c r="E11" s="1477"/>
      <c r="F11" s="1477"/>
      <c r="G11" s="1477"/>
      <c r="H11" s="1477"/>
      <c r="I11" s="1477"/>
      <c r="J11" s="1477"/>
    </row>
    <row r="12" spans="1:10" ht="51.75">
      <c r="A12" s="1477" t="s">
        <v>317</v>
      </c>
      <c r="B12" s="1477"/>
      <c r="C12" s="1477"/>
      <c r="D12" s="1477"/>
      <c r="E12" s="1477"/>
      <c r="F12" s="1477"/>
      <c r="G12" s="1477"/>
      <c r="H12" s="1477"/>
      <c r="I12" s="1477"/>
      <c r="J12" s="1477"/>
    </row>
  </sheetData>
  <sheetProtection/>
  <mergeCells count="2">
    <mergeCell ref="A11:J11"/>
    <mergeCell ref="A12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B1">
      <selection activeCell="C23" sqref="C23"/>
    </sheetView>
  </sheetViews>
  <sheetFormatPr defaultColWidth="9.140625" defaultRowHeight="21.75"/>
  <cols>
    <col min="1" max="1" width="39.140625" style="1444" customWidth="1"/>
    <col min="2" max="2" width="19.00390625" style="1426" customWidth="1"/>
    <col min="3" max="3" width="16.8515625" style="1426" customWidth="1"/>
    <col min="4" max="6" width="17.00390625" style="1426" customWidth="1"/>
    <col min="7" max="7" width="43.8515625" style="1426" customWidth="1"/>
    <col min="8" max="8" width="31.140625" style="1426" bestFit="1" customWidth="1"/>
    <col min="9" max="9" width="32.7109375" style="1426" customWidth="1"/>
    <col min="10" max="16384" width="9.140625" style="1428" customWidth="1"/>
  </cols>
  <sheetData>
    <row r="1" spans="1:9" s="1417" customFormat="1" ht="22.5">
      <c r="A1" s="1415" t="s">
        <v>421</v>
      </c>
      <c r="B1" s="1415"/>
      <c r="C1" s="1415"/>
      <c r="D1" s="1415"/>
      <c r="E1" s="1415"/>
      <c r="F1" s="1415"/>
      <c r="G1" s="1415"/>
      <c r="H1" s="1415"/>
      <c r="I1" s="1416"/>
    </row>
    <row r="2" spans="1:9" s="1417" customFormat="1" ht="24.75">
      <c r="A2" s="1415" t="s">
        <v>450</v>
      </c>
      <c r="B2" s="1415"/>
      <c r="C2" s="1415"/>
      <c r="D2" s="1415"/>
      <c r="E2" s="1415"/>
      <c r="F2" s="1415"/>
      <c r="G2" s="1415"/>
      <c r="H2" s="1415"/>
      <c r="I2" s="1418"/>
    </row>
    <row r="3" spans="1:9" s="1417" customFormat="1" ht="24.75">
      <c r="A3" s="1419" t="s">
        <v>130</v>
      </c>
      <c r="B3" s="1420"/>
      <c r="C3" s="1420"/>
      <c r="D3" s="1420"/>
      <c r="E3" s="1420"/>
      <c r="F3" s="1420"/>
      <c r="G3" s="1421"/>
      <c r="I3" s="1418"/>
    </row>
    <row r="4" spans="1:9" ht="22.5">
      <c r="A4" s="1422"/>
      <c r="B4" s="1423"/>
      <c r="C4" s="1424"/>
      <c r="D4" s="1425"/>
      <c r="E4" s="1425"/>
      <c r="F4" s="1425"/>
      <c r="G4" s="1424"/>
      <c r="I4" s="1427"/>
    </row>
    <row r="5" spans="1:8" s="1432" customFormat="1" ht="24.75">
      <c r="A5" s="1429"/>
      <c r="B5" s="1498" t="s">
        <v>260</v>
      </c>
      <c r="C5" s="1498"/>
      <c r="D5" s="1498"/>
      <c r="E5" s="1498"/>
      <c r="F5" s="1498"/>
      <c r="G5" s="1430"/>
      <c r="H5" s="1431"/>
    </row>
    <row r="6" spans="1:9" ht="24.75">
      <c r="A6" s="1433" t="s">
        <v>378</v>
      </c>
      <c r="B6" s="1445" t="s">
        <v>123</v>
      </c>
      <c r="C6" s="1434" t="s">
        <v>121</v>
      </c>
      <c r="D6" s="1435" t="s">
        <v>117</v>
      </c>
      <c r="E6" s="1435" t="s">
        <v>118</v>
      </c>
      <c r="F6" s="1435" t="s">
        <v>126</v>
      </c>
      <c r="G6" s="1430" t="s">
        <v>316</v>
      </c>
      <c r="H6" s="1428"/>
      <c r="I6" s="1428"/>
    </row>
    <row r="7" spans="1:9" ht="24.75">
      <c r="A7" s="1436"/>
      <c r="B7" s="1446" t="s">
        <v>122</v>
      </c>
      <c r="C7" s="1437"/>
      <c r="D7" s="1437"/>
      <c r="E7" s="1437"/>
      <c r="F7" s="1437"/>
      <c r="G7" s="1438"/>
      <c r="H7" s="1428"/>
      <c r="I7" s="1428"/>
    </row>
    <row r="8" spans="1:9" ht="22.5">
      <c r="A8" s="1447" t="s">
        <v>120</v>
      </c>
      <c r="B8" s="1439"/>
      <c r="C8" s="1440"/>
      <c r="D8" s="1440"/>
      <c r="E8" s="1440"/>
      <c r="F8" s="1440"/>
      <c r="G8" s="1441"/>
      <c r="H8" s="1428"/>
      <c r="I8" s="1428"/>
    </row>
    <row r="9" spans="1:9" ht="22.5">
      <c r="A9" s="1448" t="s">
        <v>129</v>
      </c>
      <c r="B9" s="1439"/>
      <c r="C9" s="1440"/>
      <c r="D9" s="1440"/>
      <c r="E9" s="1440"/>
      <c r="F9" s="1440"/>
      <c r="G9" s="1441"/>
      <c r="H9" s="1428"/>
      <c r="I9" s="1428"/>
    </row>
    <row r="10" spans="1:9" ht="22.5">
      <c r="A10" s="1448" t="s">
        <v>128</v>
      </c>
      <c r="B10" s="1439"/>
      <c r="C10" s="1440"/>
      <c r="D10" s="1440"/>
      <c r="E10" s="1440"/>
      <c r="F10" s="1440"/>
      <c r="G10" s="1441"/>
      <c r="H10" s="1428"/>
      <c r="I10" s="1428"/>
    </row>
    <row r="11" spans="1:9" ht="22.5">
      <c r="A11" s="1448" t="s">
        <v>127</v>
      </c>
      <c r="B11" s="1439"/>
      <c r="C11" s="1440"/>
      <c r="D11" s="1440"/>
      <c r="E11" s="1440"/>
      <c r="F11" s="1440"/>
      <c r="G11" s="1441"/>
      <c r="H11" s="1428"/>
      <c r="I11" s="1428"/>
    </row>
    <row r="12" spans="1:9" ht="22.5">
      <c r="A12" s="1447"/>
      <c r="B12" s="1439"/>
      <c r="C12" s="1440"/>
      <c r="D12" s="1440"/>
      <c r="E12" s="1440"/>
      <c r="F12" s="1440"/>
      <c r="G12" s="1441"/>
      <c r="H12" s="1428"/>
      <c r="I12" s="1428"/>
    </row>
    <row r="13" spans="1:9" ht="22.5">
      <c r="A13" s="1449" t="s">
        <v>124</v>
      </c>
      <c r="B13" s="1450"/>
      <c r="C13" s="1451"/>
      <c r="D13" s="1451"/>
      <c r="E13" s="1451"/>
      <c r="F13" s="1451"/>
      <c r="G13" s="1452"/>
      <c r="H13" s="1428"/>
      <c r="I13" s="1428"/>
    </row>
    <row r="14" spans="1:9" ht="22.5">
      <c r="A14" s="1448" t="s">
        <v>125</v>
      </c>
      <c r="B14" s="1439"/>
      <c r="C14" s="1440"/>
      <c r="D14" s="1440"/>
      <c r="E14" s="1440"/>
      <c r="F14" s="1440"/>
      <c r="G14" s="1441"/>
      <c r="I14" s="1428"/>
    </row>
    <row r="15" spans="1:9" ht="22.5">
      <c r="A15" s="1453" t="s">
        <v>952</v>
      </c>
      <c r="B15" s="1454"/>
      <c r="C15" s="1455">
        <f>+B11+C11</f>
        <v>0</v>
      </c>
      <c r="D15" s="1455">
        <f>+C15+D11</f>
        <v>0</v>
      </c>
      <c r="E15" s="1455">
        <f>+D15+E11</f>
        <v>0</v>
      </c>
      <c r="F15" s="1455">
        <f>+E15+F11</f>
        <v>0</v>
      </c>
      <c r="G15" s="1456"/>
      <c r="I15" s="1428"/>
    </row>
    <row r="16" spans="1:9" s="1417" customFormat="1" ht="22.5">
      <c r="A16" s="1443"/>
      <c r="B16" s="1442"/>
      <c r="C16" s="1442"/>
      <c r="D16" s="1442"/>
      <c r="E16" s="1442"/>
      <c r="F16" s="1442"/>
      <c r="G16" s="1442"/>
      <c r="H16" s="1442"/>
      <c r="I16" s="1422"/>
    </row>
    <row r="18" ht="22.5">
      <c r="A18" s="1428"/>
    </row>
  </sheetData>
  <sheetProtection/>
  <mergeCells count="1">
    <mergeCell ref="B5:F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3"/>
  <sheetViews>
    <sheetView showGridLines="0" view="pageBreakPreview" zoomScale="90" zoomScaleSheetLayoutView="90" zoomScalePageLayoutView="0" workbookViewId="0" topLeftCell="A1">
      <selection activeCell="D16" sqref="D16:E16"/>
    </sheetView>
  </sheetViews>
  <sheetFormatPr defaultColWidth="9.140625" defaultRowHeight="21.75"/>
  <cols>
    <col min="1" max="1" width="27.421875" style="23" customWidth="1"/>
    <col min="2" max="2" width="14.00390625" style="23" customWidth="1"/>
    <col min="3" max="3" width="14.8515625" style="23" customWidth="1"/>
    <col min="4" max="4" width="16.28125" style="23" customWidth="1"/>
    <col min="5" max="5" width="15.421875" style="23" customWidth="1"/>
    <col min="6" max="6" width="18.28125" style="23" customWidth="1"/>
    <col min="7" max="7" width="11.421875" style="23" customWidth="1"/>
    <col min="8" max="16384" width="9.140625" style="23" customWidth="1"/>
  </cols>
  <sheetData>
    <row r="1" ht="21">
      <c r="E1" s="45"/>
    </row>
    <row r="2" spans="1:7" ht="23.25">
      <c r="A2" s="50" t="s">
        <v>451</v>
      </c>
      <c r="B2" s="50"/>
      <c r="C2" s="50"/>
      <c r="D2" s="50"/>
      <c r="E2" s="50"/>
      <c r="F2" s="534"/>
      <c r="G2" s="534"/>
    </row>
    <row r="3" spans="1:7" ht="23.25">
      <c r="A3" s="50" t="s">
        <v>453</v>
      </c>
      <c r="B3" s="50"/>
      <c r="C3" s="50"/>
      <c r="D3" s="50"/>
      <c r="E3" s="50"/>
      <c r="F3" s="534"/>
      <c r="G3" s="534"/>
    </row>
    <row r="4" spans="1:7" ht="23.25">
      <c r="A4" s="50" t="s">
        <v>116</v>
      </c>
      <c r="B4" s="50"/>
      <c r="C4" s="50"/>
      <c r="D4" s="50"/>
      <c r="E4" s="50"/>
      <c r="F4" s="534"/>
      <c r="G4" s="534"/>
    </row>
    <row r="5" spans="1:2" ht="21">
      <c r="A5" s="234" t="s">
        <v>386</v>
      </c>
      <c r="B5" s="234"/>
    </row>
    <row r="6" spans="2:3" ht="21">
      <c r="B6" s="23" t="s">
        <v>454</v>
      </c>
      <c r="C6" s="23" t="s">
        <v>415</v>
      </c>
    </row>
    <row r="7" spans="2:4" ht="21">
      <c r="B7" s="532" t="s">
        <v>136</v>
      </c>
      <c r="D7" s="23" t="s">
        <v>455</v>
      </c>
    </row>
    <row r="8" spans="2:4" ht="21">
      <c r="B8" s="532" t="s">
        <v>456</v>
      </c>
      <c r="D8" s="23" t="s">
        <v>455</v>
      </c>
    </row>
    <row r="9" spans="2:4" ht="21">
      <c r="B9" s="532" t="s">
        <v>457</v>
      </c>
      <c r="D9" s="23" t="s">
        <v>455</v>
      </c>
    </row>
    <row r="10" spans="2:4" ht="21">
      <c r="B10" s="532" t="s">
        <v>458</v>
      </c>
      <c r="D10" s="23" t="s">
        <v>455</v>
      </c>
    </row>
    <row r="11" ht="21">
      <c r="B11" s="23" t="s">
        <v>533</v>
      </c>
    </row>
    <row r="12" ht="24.75" customHeight="1">
      <c r="B12" s="23" t="s">
        <v>534</v>
      </c>
    </row>
    <row r="13" ht="17.25" customHeight="1"/>
    <row r="14" spans="1:11" s="234" customFormat="1" ht="21.75" customHeight="1">
      <c r="A14" s="495" t="s">
        <v>535</v>
      </c>
      <c r="B14" s="1474" t="s">
        <v>953</v>
      </c>
      <c r="C14" s="1475"/>
      <c r="D14" s="1474" t="s">
        <v>954</v>
      </c>
      <c r="E14" s="1475"/>
      <c r="F14" s="512" t="s">
        <v>395</v>
      </c>
      <c r="G14" s="1499" t="s">
        <v>316</v>
      </c>
      <c r="H14" s="1500"/>
      <c r="I14" s="1500"/>
      <c r="J14" s="1500"/>
      <c r="K14" s="1501"/>
    </row>
    <row r="15" spans="1:11" s="234" customFormat="1" ht="23.25">
      <c r="A15" s="741" t="s">
        <v>536</v>
      </c>
      <c r="B15" s="472" t="s">
        <v>320</v>
      </c>
      <c r="C15" s="472" t="s">
        <v>419</v>
      </c>
      <c r="D15" s="472" t="s">
        <v>320</v>
      </c>
      <c r="E15" s="472" t="s">
        <v>528</v>
      </c>
      <c r="F15" s="469" t="s">
        <v>116</v>
      </c>
      <c r="G15" s="1502" t="s">
        <v>266</v>
      </c>
      <c r="H15" s="1503"/>
      <c r="I15" s="1503"/>
      <c r="J15" s="1503"/>
      <c r="K15" s="1504"/>
    </row>
    <row r="16" spans="1:11" ht="23.25">
      <c r="A16" s="496"/>
      <c r="B16" s="489"/>
      <c r="C16" s="493"/>
      <c r="D16" s="493"/>
      <c r="E16" s="493"/>
      <c r="F16" s="469"/>
      <c r="G16" s="689"/>
      <c r="H16" s="690"/>
      <c r="I16" s="690"/>
      <c r="J16" s="690"/>
      <c r="K16" s="691"/>
    </row>
    <row r="17" spans="1:11" ht="21">
      <c r="A17" s="459"/>
      <c r="B17" s="459"/>
      <c r="C17" s="513"/>
      <c r="D17" s="513"/>
      <c r="E17" s="513"/>
      <c r="F17" s="513"/>
      <c r="G17" s="692" t="s">
        <v>484</v>
      </c>
      <c r="H17" s="693"/>
      <c r="I17" s="693"/>
      <c r="J17" s="693"/>
      <c r="K17" s="694"/>
    </row>
    <row r="18" spans="1:11" ht="21">
      <c r="A18" s="531"/>
      <c r="B18" s="531"/>
      <c r="C18" s="514"/>
      <c r="D18" s="514"/>
      <c r="E18" s="514"/>
      <c r="F18" s="514"/>
      <c r="G18" s="31"/>
      <c r="H18" s="51"/>
      <c r="I18" s="51"/>
      <c r="J18" s="51"/>
      <c r="K18" s="695"/>
    </row>
    <row r="19" spans="1:11" ht="21">
      <c r="A19" s="498"/>
      <c r="B19" s="498"/>
      <c r="C19" s="233"/>
      <c r="D19" s="52"/>
      <c r="E19" s="233"/>
      <c r="F19" s="514"/>
      <c r="G19" s="31"/>
      <c r="H19" s="51"/>
      <c r="I19" s="51"/>
      <c r="J19" s="51"/>
      <c r="K19" s="695"/>
    </row>
    <row r="20" spans="1:11" ht="21">
      <c r="A20" s="498"/>
      <c r="B20" s="498"/>
      <c r="C20" s="233"/>
      <c r="D20" s="52"/>
      <c r="E20" s="233"/>
      <c r="F20" s="514"/>
      <c r="G20" s="31"/>
      <c r="H20" s="51"/>
      <c r="I20" s="51"/>
      <c r="J20" s="51"/>
      <c r="K20" s="695"/>
    </row>
    <row r="21" spans="1:11" ht="21">
      <c r="A21" s="52"/>
      <c r="B21" s="52"/>
      <c r="C21" s="52"/>
      <c r="D21" s="115"/>
      <c r="E21" s="52"/>
      <c r="F21" s="514"/>
      <c r="G21" s="31"/>
      <c r="H21" s="51"/>
      <c r="I21" s="51"/>
      <c r="J21" s="51"/>
      <c r="K21" s="695"/>
    </row>
    <row r="22" spans="1:11" ht="21">
      <c r="A22" s="52"/>
      <c r="B22" s="52"/>
      <c r="C22" s="52"/>
      <c r="D22" s="115"/>
      <c r="E22" s="52"/>
      <c r="F22" s="514"/>
      <c r="G22" s="42"/>
      <c r="H22" s="690"/>
      <c r="I22" s="690"/>
      <c r="J22" s="690"/>
      <c r="K22" s="691"/>
    </row>
    <row r="23" spans="1:11" ht="23.25">
      <c r="A23" s="516" t="s">
        <v>327</v>
      </c>
      <c r="B23" s="516"/>
      <c r="C23" s="530">
        <f>SUM(C17:C22)</f>
        <v>0</v>
      </c>
      <c r="D23" s="530">
        <f>SUM(D17:D22)</f>
        <v>0</v>
      </c>
      <c r="E23" s="530">
        <f>SUM(E17:E22)</f>
        <v>0</v>
      </c>
      <c r="F23" s="530">
        <f>SUM(F17:F22)</f>
        <v>0</v>
      </c>
      <c r="G23" s="696"/>
      <c r="H23" s="697"/>
      <c r="I23" s="697"/>
      <c r="J23" s="697"/>
      <c r="K23" s="698"/>
    </row>
  </sheetData>
  <sheetProtection/>
  <mergeCells count="4">
    <mergeCell ref="G14:K14"/>
    <mergeCell ref="G15:K15"/>
    <mergeCell ref="B14:C14"/>
    <mergeCell ref="D14:E14"/>
  </mergeCells>
  <printOptions/>
  <pageMargins left="0.49" right="0.3" top="0.86" bottom="0.83" header="0.5" footer="0.5"/>
  <pageSetup horizontalDpi="300" verticalDpi="300" orientation="landscape" paperSize="9" r:id="rId1"/>
  <headerFooter alignWithMargins="0">
    <oddFooter>&amp;R&amp;9&amp;F/&amp;A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showGridLines="0" view="pageBreakPreview" zoomScale="90" zoomScaleSheetLayoutView="90" zoomScalePageLayoutView="0" workbookViewId="0" topLeftCell="A1">
      <selection activeCell="D13" sqref="D13:E13"/>
    </sheetView>
  </sheetViews>
  <sheetFormatPr defaultColWidth="9.140625" defaultRowHeight="21.75"/>
  <cols>
    <col min="1" max="1" width="17.00390625" style="236" customWidth="1"/>
    <col min="2" max="2" width="18.28125" style="236" customWidth="1"/>
    <col min="3" max="3" width="19.140625" style="236" customWidth="1"/>
    <col min="4" max="4" width="13.421875" style="236" bestFit="1" customWidth="1"/>
    <col min="5" max="5" width="18.57421875" style="236" customWidth="1"/>
    <col min="6" max="6" width="17.140625" style="236" customWidth="1"/>
    <col min="7" max="16384" width="9.140625" style="236" customWidth="1"/>
  </cols>
  <sheetData>
    <row r="1" spans="1:7" ht="23.25">
      <c r="A1" s="50" t="s">
        <v>451</v>
      </c>
      <c r="B1" s="50"/>
      <c r="C1" s="50"/>
      <c r="D1" s="50"/>
      <c r="E1" s="534"/>
      <c r="F1" s="534"/>
      <c r="G1" s="534"/>
    </row>
    <row r="2" spans="1:7" ht="23.25">
      <c r="A2" s="50" t="s">
        <v>450</v>
      </c>
      <c r="B2" s="50"/>
      <c r="C2" s="50"/>
      <c r="D2" s="50"/>
      <c r="E2" s="534"/>
      <c r="F2" s="534"/>
      <c r="G2" s="534"/>
    </row>
    <row r="3" spans="1:7" ht="23.25">
      <c r="A3" s="50" t="s">
        <v>116</v>
      </c>
      <c r="B3" s="50"/>
      <c r="C3" s="50"/>
      <c r="D3" s="50"/>
      <c r="E3" s="534"/>
      <c r="F3" s="534"/>
      <c r="G3" s="534"/>
    </row>
    <row r="4" ht="23.25">
      <c r="A4" s="240" t="s">
        <v>139</v>
      </c>
    </row>
    <row r="5" spans="2:4" ht="23.25">
      <c r="B5" s="236" t="s">
        <v>359</v>
      </c>
      <c r="C5" s="236" t="s">
        <v>416</v>
      </c>
      <c r="D5" s="236" t="s">
        <v>417</v>
      </c>
    </row>
    <row r="6" spans="2:4" ht="23.25">
      <c r="B6" s="533" t="s">
        <v>464</v>
      </c>
      <c r="C6" s="236" t="s">
        <v>466</v>
      </c>
      <c r="D6" s="236" t="s">
        <v>468</v>
      </c>
    </row>
    <row r="7" spans="2:4" ht="23.25">
      <c r="B7" s="533" t="s">
        <v>465</v>
      </c>
      <c r="C7" s="236" t="s">
        <v>467</v>
      </c>
      <c r="D7" s="236" t="s">
        <v>468</v>
      </c>
    </row>
    <row r="9" ht="26.25">
      <c r="B9" s="236" t="s">
        <v>231</v>
      </c>
    </row>
    <row r="11" spans="1:11" s="234" customFormat="1" ht="21.75" customHeight="1">
      <c r="A11" s="495" t="s">
        <v>535</v>
      </c>
      <c r="B11" s="1474" t="s">
        <v>953</v>
      </c>
      <c r="C11" s="1475"/>
      <c r="D11" s="1474" t="s">
        <v>954</v>
      </c>
      <c r="E11" s="1475"/>
      <c r="F11" s="512" t="s">
        <v>395</v>
      </c>
      <c r="G11" s="1499" t="s">
        <v>316</v>
      </c>
      <c r="H11" s="1500"/>
      <c r="I11" s="1500"/>
      <c r="J11" s="1500"/>
      <c r="K11" s="1501"/>
    </row>
    <row r="12" spans="1:11" s="234" customFormat="1" ht="23.25">
      <c r="A12" s="741" t="s">
        <v>536</v>
      </c>
      <c r="B12" s="472" t="s">
        <v>320</v>
      </c>
      <c r="C12" s="472" t="s">
        <v>419</v>
      </c>
      <c r="D12" s="472" t="s">
        <v>320</v>
      </c>
      <c r="E12" s="472" t="s">
        <v>528</v>
      </c>
      <c r="F12" s="469" t="s">
        <v>116</v>
      </c>
      <c r="G12" s="1502" t="s">
        <v>266</v>
      </c>
      <c r="H12" s="1503"/>
      <c r="I12" s="1503"/>
      <c r="J12" s="1503"/>
      <c r="K12" s="1504"/>
    </row>
    <row r="13" spans="1:11" s="23" customFormat="1" ht="23.25">
      <c r="A13" s="496"/>
      <c r="B13" s="489"/>
      <c r="C13" s="493"/>
      <c r="D13" s="493"/>
      <c r="E13" s="493"/>
      <c r="F13" s="469"/>
      <c r="G13" s="689"/>
      <c r="H13" s="690"/>
      <c r="I13" s="690"/>
      <c r="J13" s="690"/>
      <c r="K13" s="691"/>
    </row>
    <row r="14" spans="1:11" s="23" customFormat="1" ht="21">
      <c r="A14" s="459"/>
      <c r="B14" s="459"/>
      <c r="C14" s="513"/>
      <c r="D14" s="513"/>
      <c r="E14" s="513"/>
      <c r="F14" s="513"/>
      <c r="G14" s="692" t="s">
        <v>484</v>
      </c>
      <c r="H14" s="693"/>
      <c r="I14" s="693"/>
      <c r="J14" s="693"/>
      <c r="K14" s="694"/>
    </row>
    <row r="15" spans="1:11" s="23" customFormat="1" ht="21">
      <c r="A15" s="531"/>
      <c r="B15" s="531"/>
      <c r="C15" s="514"/>
      <c r="D15" s="514"/>
      <c r="E15" s="514"/>
      <c r="F15" s="514"/>
      <c r="G15" s="31"/>
      <c r="H15" s="51"/>
      <c r="I15" s="51"/>
      <c r="J15" s="51"/>
      <c r="K15" s="695"/>
    </row>
    <row r="16" spans="1:11" s="23" customFormat="1" ht="21">
      <c r="A16" s="498"/>
      <c r="B16" s="498"/>
      <c r="C16" s="233"/>
      <c r="D16" s="52"/>
      <c r="E16" s="233"/>
      <c r="F16" s="514"/>
      <c r="G16" s="31"/>
      <c r="H16" s="51"/>
      <c r="I16" s="51"/>
      <c r="J16" s="51"/>
      <c r="K16" s="695"/>
    </row>
    <row r="17" spans="1:11" s="23" customFormat="1" ht="21">
      <c r="A17" s="498"/>
      <c r="B17" s="498"/>
      <c r="C17" s="233"/>
      <c r="D17" s="52"/>
      <c r="E17" s="233"/>
      <c r="F17" s="514"/>
      <c r="G17" s="31"/>
      <c r="H17" s="51"/>
      <c r="I17" s="51"/>
      <c r="J17" s="51"/>
      <c r="K17" s="695"/>
    </row>
    <row r="18" spans="1:11" s="23" customFormat="1" ht="21">
      <c r="A18" s="52"/>
      <c r="B18" s="52"/>
      <c r="C18" s="52"/>
      <c r="D18" s="115"/>
      <c r="E18" s="52"/>
      <c r="F18" s="514"/>
      <c r="G18" s="31"/>
      <c r="H18" s="51"/>
      <c r="I18" s="51"/>
      <c r="J18" s="51"/>
      <c r="K18" s="695"/>
    </row>
    <row r="19" spans="1:11" s="235" customFormat="1" ht="26.25">
      <c r="A19" s="52"/>
      <c r="B19" s="52"/>
      <c r="C19" s="52"/>
      <c r="D19" s="115"/>
      <c r="E19" s="52"/>
      <c r="F19" s="514"/>
      <c r="G19" s="42"/>
      <c r="H19" s="690"/>
      <c r="I19" s="690"/>
      <c r="J19" s="690"/>
      <c r="K19" s="691"/>
    </row>
    <row r="20" spans="1:11" ht="23.25">
      <c r="A20" s="516" t="s">
        <v>327</v>
      </c>
      <c r="B20" s="516"/>
      <c r="C20" s="530">
        <f>SUM(C14:C19)</f>
        <v>0</v>
      </c>
      <c r="D20" s="530">
        <f>SUM(D14:D19)</f>
        <v>0</v>
      </c>
      <c r="E20" s="530">
        <f>SUM(E14:E19)</f>
        <v>0</v>
      </c>
      <c r="F20" s="530">
        <f>SUM(F14:F19)</f>
        <v>0</v>
      </c>
      <c r="G20" s="696"/>
      <c r="H20" s="697"/>
      <c r="I20" s="697"/>
      <c r="J20" s="697"/>
      <c r="K20" s="698"/>
    </row>
  </sheetData>
  <sheetProtection/>
  <mergeCells count="4">
    <mergeCell ref="B11:C11"/>
    <mergeCell ref="D11:E11"/>
    <mergeCell ref="G11:K11"/>
    <mergeCell ref="G12:K12"/>
  </mergeCells>
  <printOptions/>
  <pageMargins left="0.45" right="0.29" top="1" bottom="0.83" header="0.5" footer="0.5"/>
  <pageSetup horizontalDpi="300" verticalDpi="300" orientation="landscape" paperSize="9" r:id="rId1"/>
  <headerFooter alignWithMargins="0">
    <oddFooter>&amp;R&amp;9&amp;F/&amp;A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showGridLines="0" view="pageBreakPreview" zoomScale="90" zoomScaleNormal="90" zoomScaleSheetLayoutView="90" zoomScalePageLayoutView="0" workbookViewId="0" topLeftCell="A1">
      <selection activeCell="A11" sqref="A11:I12"/>
    </sheetView>
  </sheetViews>
  <sheetFormatPr defaultColWidth="9.140625" defaultRowHeight="21.75"/>
  <cols>
    <col min="1" max="1" width="27.7109375" style="236" customWidth="1"/>
    <col min="2" max="3" width="16.421875" style="236" customWidth="1"/>
    <col min="4" max="4" width="16.7109375" style="236" customWidth="1"/>
    <col min="5" max="5" width="14.421875" style="236" customWidth="1"/>
    <col min="6" max="6" width="19.28125" style="236" bestFit="1" customWidth="1"/>
    <col min="7" max="7" width="9.140625" style="236" bestFit="1" customWidth="1"/>
    <col min="8" max="8" width="26.421875" style="236" customWidth="1"/>
    <col min="9" max="9" width="14.421875" style="236" customWidth="1"/>
    <col min="10" max="16384" width="9.140625" style="236" customWidth="1"/>
  </cols>
  <sheetData>
    <row r="1" spans="1:8" ht="23.25">
      <c r="A1" s="50" t="s">
        <v>451</v>
      </c>
      <c r="B1" s="50"/>
      <c r="C1" s="50"/>
      <c r="D1" s="50"/>
      <c r="E1" s="50"/>
      <c r="F1" s="534"/>
      <c r="G1" s="534"/>
      <c r="H1" s="534"/>
    </row>
    <row r="2" spans="1:8" ht="23.25">
      <c r="A2" s="50" t="s">
        <v>450</v>
      </c>
      <c r="B2" s="50"/>
      <c r="C2" s="50"/>
      <c r="D2" s="50"/>
      <c r="E2" s="50"/>
      <c r="F2" s="534"/>
      <c r="G2" s="534"/>
      <c r="H2" s="534"/>
    </row>
    <row r="3" spans="1:8" ht="23.25">
      <c r="A3" s="50" t="s">
        <v>463</v>
      </c>
      <c r="B3" s="50"/>
      <c r="C3" s="50"/>
      <c r="D3" s="50"/>
      <c r="E3" s="50"/>
      <c r="F3" s="534"/>
      <c r="G3" s="534"/>
      <c r="H3" s="534"/>
    </row>
    <row r="4" spans="1:5" ht="9.75" customHeight="1">
      <c r="A4" s="237"/>
      <c r="B4" s="237"/>
      <c r="C4" s="237"/>
      <c r="D4" s="237"/>
      <c r="E4" s="237"/>
    </row>
    <row r="5" ht="23.25">
      <c r="A5" s="240" t="s">
        <v>140</v>
      </c>
    </row>
    <row r="6" spans="2:4" ht="23.25">
      <c r="B6" s="236" t="s">
        <v>359</v>
      </c>
      <c r="D6" s="239" t="s">
        <v>460</v>
      </c>
    </row>
    <row r="7" ht="23.25">
      <c r="B7" s="236" t="s">
        <v>461</v>
      </c>
    </row>
    <row r="8" ht="23.25">
      <c r="B8" s="236" t="s">
        <v>462</v>
      </c>
    </row>
    <row r="9" ht="23.25">
      <c r="B9" s="236" t="s">
        <v>418</v>
      </c>
    </row>
    <row r="10" ht="12" customHeight="1"/>
    <row r="11" spans="1:9" s="240" customFormat="1" ht="21.75" customHeight="1">
      <c r="A11" s="495" t="s">
        <v>535</v>
      </c>
      <c r="B11" s="1474" t="s">
        <v>953</v>
      </c>
      <c r="C11" s="1475"/>
      <c r="D11" s="1474" t="s">
        <v>954</v>
      </c>
      <c r="E11" s="1475"/>
      <c r="F11" s="512" t="s">
        <v>395</v>
      </c>
      <c r="G11" s="1499" t="s">
        <v>316</v>
      </c>
      <c r="H11" s="1500"/>
      <c r="I11" s="1500"/>
    </row>
    <row r="12" spans="1:9" s="240" customFormat="1" ht="23.25">
      <c r="A12" s="741" t="s">
        <v>536</v>
      </c>
      <c r="B12" s="472" t="s">
        <v>320</v>
      </c>
      <c r="C12" s="472" t="s">
        <v>419</v>
      </c>
      <c r="D12" s="472" t="s">
        <v>320</v>
      </c>
      <c r="E12" s="472" t="s">
        <v>528</v>
      </c>
      <c r="F12" s="469" t="s">
        <v>116</v>
      </c>
      <c r="G12" s="1502" t="s">
        <v>266</v>
      </c>
      <c r="H12" s="1503"/>
      <c r="I12" s="1503"/>
    </row>
    <row r="13" spans="1:9" ht="23.25">
      <c r="A13" s="496"/>
      <c r="B13" s="489"/>
      <c r="C13" s="493"/>
      <c r="D13" s="493"/>
      <c r="E13" s="493"/>
      <c r="F13" s="469"/>
      <c r="G13" s="689"/>
      <c r="H13" s="690"/>
      <c r="I13" s="690"/>
    </row>
    <row r="14" spans="1:9" ht="23.25">
      <c r="A14" s="459" t="s">
        <v>459</v>
      </c>
      <c r="B14" s="500"/>
      <c r="C14" s="500"/>
      <c r="D14" s="513"/>
      <c r="E14" s="500"/>
      <c r="F14" s="513">
        <f>+I19</f>
        <v>0</v>
      </c>
      <c r="G14" s="536" t="s">
        <v>318</v>
      </c>
      <c r="H14" s="537"/>
      <c r="I14" s="538">
        <f>SUM(I15)</f>
        <v>0</v>
      </c>
    </row>
    <row r="15" spans="1:9" ht="23.25">
      <c r="A15" s="531"/>
      <c r="B15" s="233"/>
      <c r="C15" s="233"/>
      <c r="D15" s="514"/>
      <c r="E15" s="233"/>
      <c r="F15" s="514"/>
      <c r="G15" s="31" t="s">
        <v>485</v>
      </c>
      <c r="H15" s="238"/>
      <c r="I15" s="535"/>
    </row>
    <row r="16" spans="1:9" ht="23.25">
      <c r="A16" s="498"/>
      <c r="B16" s="233"/>
      <c r="C16" s="233"/>
      <c r="D16" s="514"/>
      <c r="E16" s="233"/>
      <c r="F16" s="514"/>
      <c r="G16" s="536" t="s">
        <v>319</v>
      </c>
      <c r="H16" s="539"/>
      <c r="I16" s="540">
        <f>SUM(I17:I17)</f>
        <v>0</v>
      </c>
    </row>
    <row r="17" spans="1:9" ht="23.25">
      <c r="A17" s="498"/>
      <c r="B17" s="233"/>
      <c r="C17" s="233"/>
      <c r="D17" s="514"/>
      <c r="E17" s="233"/>
      <c r="F17" s="514"/>
      <c r="G17" s="31" t="s">
        <v>537</v>
      </c>
      <c r="H17" s="238"/>
      <c r="I17" s="535"/>
    </row>
    <row r="18" spans="1:9" ht="23.25">
      <c r="A18" s="498"/>
      <c r="B18" s="233"/>
      <c r="C18" s="233"/>
      <c r="D18" s="514"/>
      <c r="E18" s="233"/>
      <c r="F18" s="514"/>
      <c r="G18" s="31" t="s">
        <v>538</v>
      </c>
      <c r="H18" s="238"/>
      <c r="I18" s="535"/>
    </row>
    <row r="19" spans="1:9" ht="23.25">
      <c r="A19" s="499"/>
      <c r="B19" s="443"/>
      <c r="C19" s="443"/>
      <c r="D19" s="515"/>
      <c r="E19" s="443"/>
      <c r="F19" s="515"/>
      <c r="G19" s="744" t="s">
        <v>400</v>
      </c>
      <c r="H19" s="539"/>
      <c r="I19" s="540">
        <f>+I14-I16</f>
        <v>0</v>
      </c>
    </row>
    <row r="20" spans="1:9" ht="23.25">
      <c r="A20" s="459" t="s">
        <v>459</v>
      </c>
      <c r="B20" s="500"/>
      <c r="C20" s="500"/>
      <c r="D20" s="513"/>
      <c r="E20" s="500"/>
      <c r="F20" s="513">
        <f>+I25</f>
        <v>0</v>
      </c>
      <c r="G20" s="536" t="s">
        <v>318</v>
      </c>
      <c r="H20" s="537"/>
      <c r="I20" s="538">
        <f>SUM(I21)</f>
        <v>0</v>
      </c>
    </row>
    <row r="21" spans="1:9" ht="23.25">
      <c r="A21" s="531"/>
      <c r="B21" s="233"/>
      <c r="C21" s="233"/>
      <c r="D21" s="514"/>
      <c r="E21" s="233"/>
      <c r="F21" s="514"/>
      <c r="G21" s="31" t="s">
        <v>485</v>
      </c>
      <c r="H21" s="238"/>
      <c r="I21" s="535"/>
    </row>
    <row r="22" spans="1:9" ht="23.25">
      <c r="A22" s="498"/>
      <c r="B22" s="233"/>
      <c r="C22" s="233"/>
      <c r="D22" s="514"/>
      <c r="E22" s="233"/>
      <c r="F22" s="514"/>
      <c r="G22" s="536" t="s">
        <v>319</v>
      </c>
      <c r="H22" s="539"/>
      <c r="I22" s="540">
        <f>SUM(I24:I24)</f>
        <v>0</v>
      </c>
    </row>
    <row r="23" spans="1:9" ht="23.25">
      <c r="A23" s="498"/>
      <c r="B23" s="233"/>
      <c r="C23" s="233"/>
      <c r="D23" s="514"/>
      <c r="E23" s="233"/>
      <c r="F23" s="514"/>
      <c r="G23" s="31" t="s">
        <v>537</v>
      </c>
      <c r="H23" s="539"/>
      <c r="I23" s="540"/>
    </row>
    <row r="24" spans="1:9" ht="23.25">
      <c r="A24" s="498"/>
      <c r="B24" s="233"/>
      <c r="C24" s="233"/>
      <c r="D24" s="514"/>
      <c r="E24" s="233"/>
      <c r="F24" s="514"/>
      <c r="G24" s="31" t="s">
        <v>538</v>
      </c>
      <c r="H24" s="238"/>
      <c r="I24" s="535"/>
    </row>
    <row r="25" spans="1:9" ht="23.25">
      <c r="A25" s="499"/>
      <c r="B25" s="443"/>
      <c r="C25" s="443"/>
      <c r="D25" s="515"/>
      <c r="E25" s="443"/>
      <c r="F25" s="515"/>
      <c r="G25" s="536" t="s">
        <v>400</v>
      </c>
      <c r="H25" s="539"/>
      <c r="I25" s="540">
        <f>+I20-I22</f>
        <v>0</v>
      </c>
    </row>
    <row r="26" spans="1:9" s="546" customFormat="1" ht="26.25">
      <c r="A26" s="541" t="s">
        <v>401</v>
      </c>
      <c r="B26" s="542">
        <f>SUM(B14:B19)</f>
        <v>0</v>
      </c>
      <c r="C26" s="542"/>
      <c r="D26" s="542">
        <f>SUM(D14:D19)</f>
        <v>0</v>
      </c>
      <c r="E26" s="542">
        <f>SUM(E14:E19)</f>
        <v>0</v>
      </c>
      <c r="F26" s="542">
        <f>SUM(F14:F19)</f>
        <v>0</v>
      </c>
      <c r="G26" s="543"/>
      <c r="H26" s="544"/>
      <c r="I26" s="545"/>
    </row>
  </sheetData>
  <sheetProtection/>
  <mergeCells count="4">
    <mergeCell ref="G11:I11"/>
    <mergeCell ref="B11:C11"/>
    <mergeCell ref="D11:E11"/>
    <mergeCell ref="G12:I12"/>
  </mergeCells>
  <printOptions/>
  <pageMargins left="0.4724409448818898" right="0.31496062992125984" top="0.5118110236220472" bottom="0.4330708661417323" header="0.5118110236220472" footer="0.1968503937007874"/>
  <pageSetup horizontalDpi="300" verticalDpi="300" orientation="landscape" paperSize="9" scale="90" r:id="rId1"/>
  <headerFooter alignWithMargins="0">
    <oddFooter>&amp;R&amp;9&amp;F/&amp;A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showGridLines="0" view="pageBreakPreview" zoomScale="90" zoomScaleNormal="90" zoomScaleSheetLayoutView="90" zoomScalePageLayoutView="0" workbookViewId="0" topLeftCell="A1">
      <selection activeCell="A9" sqref="A9:G10"/>
    </sheetView>
  </sheetViews>
  <sheetFormatPr defaultColWidth="9.140625" defaultRowHeight="21.75"/>
  <cols>
    <col min="1" max="1" width="27.00390625" style="236" customWidth="1"/>
    <col min="2" max="2" width="16.421875" style="236" customWidth="1"/>
    <col min="3" max="3" width="15.8515625" style="236" customWidth="1"/>
    <col min="4" max="4" width="13.421875" style="236" bestFit="1" customWidth="1"/>
    <col min="5" max="5" width="19.28125" style="236" bestFit="1" customWidth="1"/>
    <col min="6" max="6" width="15.28125" style="236" customWidth="1"/>
    <col min="7" max="7" width="44.7109375" style="236" customWidth="1"/>
    <col min="8" max="16384" width="9.140625" style="236" customWidth="1"/>
  </cols>
  <sheetData>
    <row r="1" spans="1:7" ht="23.25">
      <c r="A1" s="50" t="s">
        <v>451</v>
      </c>
      <c r="B1" s="50"/>
      <c r="C1" s="50"/>
      <c r="D1" s="50"/>
      <c r="E1" s="534"/>
      <c r="F1" s="534"/>
      <c r="G1" s="534"/>
    </row>
    <row r="2" spans="1:7" ht="23.25">
      <c r="A2" s="50" t="s">
        <v>450</v>
      </c>
      <c r="B2" s="50"/>
      <c r="C2" s="50"/>
      <c r="D2" s="50"/>
      <c r="E2" s="534"/>
      <c r="F2" s="534"/>
      <c r="G2" s="534"/>
    </row>
    <row r="3" spans="1:7" ht="23.25">
      <c r="A3" s="50" t="s">
        <v>116</v>
      </c>
      <c r="B3" s="50"/>
      <c r="C3" s="50"/>
      <c r="D3" s="50"/>
      <c r="E3" s="534"/>
      <c r="F3" s="534"/>
      <c r="G3" s="534"/>
    </row>
    <row r="4" ht="23.25">
      <c r="A4" s="240" t="s">
        <v>141</v>
      </c>
    </row>
    <row r="5" spans="2:3" ht="23.25">
      <c r="B5" s="236" t="s">
        <v>359</v>
      </c>
      <c r="C5" s="239"/>
    </row>
    <row r="6" ht="23.25">
      <c r="B6" s="236" t="s">
        <v>131</v>
      </c>
    </row>
    <row r="7" ht="23.25">
      <c r="B7" s="236" t="s">
        <v>420</v>
      </c>
    </row>
    <row r="9" spans="1:7" s="240" customFormat="1" ht="21.75" customHeight="1">
      <c r="A9" s="495" t="s">
        <v>535</v>
      </c>
      <c r="B9" s="1474" t="s">
        <v>953</v>
      </c>
      <c r="C9" s="1475"/>
      <c r="D9" s="1474" t="s">
        <v>954</v>
      </c>
      <c r="E9" s="1475"/>
      <c r="F9" s="512" t="s">
        <v>395</v>
      </c>
      <c r="G9" s="1075" t="s">
        <v>316</v>
      </c>
    </row>
    <row r="10" spans="1:7" s="240" customFormat="1" ht="23.25">
      <c r="A10" s="741" t="s">
        <v>536</v>
      </c>
      <c r="B10" s="472" t="s">
        <v>320</v>
      </c>
      <c r="C10" s="472" t="s">
        <v>419</v>
      </c>
      <c r="D10" s="472" t="s">
        <v>320</v>
      </c>
      <c r="E10" s="472" t="s">
        <v>528</v>
      </c>
      <c r="F10" s="469" t="s">
        <v>116</v>
      </c>
      <c r="G10" s="1076" t="s">
        <v>266</v>
      </c>
    </row>
    <row r="11" spans="1:7" ht="23.25">
      <c r="A11" s="496"/>
      <c r="B11" s="489"/>
      <c r="C11" s="493"/>
      <c r="D11" s="493"/>
      <c r="E11" s="493"/>
      <c r="F11" s="469"/>
      <c r="G11" s="689"/>
    </row>
    <row r="12" spans="1:7" s="547" customFormat="1" ht="23.25">
      <c r="A12" s="459"/>
      <c r="B12" s="459"/>
      <c r="C12" s="513"/>
      <c r="D12" s="513"/>
      <c r="E12" s="513"/>
      <c r="F12" s="513"/>
      <c r="G12" s="692"/>
    </row>
    <row r="13" spans="1:7" ht="23.25">
      <c r="A13" s="531"/>
      <c r="B13" s="531"/>
      <c r="C13" s="514"/>
      <c r="D13" s="514"/>
      <c r="E13" s="514"/>
      <c r="F13" s="514"/>
      <c r="G13" s="31"/>
    </row>
    <row r="14" spans="1:7" ht="23.25">
      <c r="A14" s="498"/>
      <c r="B14" s="498"/>
      <c r="C14" s="233"/>
      <c r="D14" s="52"/>
      <c r="E14" s="233"/>
      <c r="F14" s="514"/>
      <c r="G14" s="31"/>
    </row>
    <row r="15" spans="1:7" ht="23.25">
      <c r="A15" s="498"/>
      <c r="B15" s="498"/>
      <c r="C15" s="233"/>
      <c r="D15" s="52"/>
      <c r="E15" s="233"/>
      <c r="F15" s="514"/>
      <c r="G15" s="31"/>
    </row>
    <row r="16" spans="1:7" ht="23.25">
      <c r="A16" s="52"/>
      <c r="B16" s="52"/>
      <c r="C16" s="52"/>
      <c r="D16" s="115"/>
      <c r="E16" s="52"/>
      <c r="F16" s="514"/>
      <c r="G16" s="31"/>
    </row>
    <row r="17" spans="1:7" ht="23.25">
      <c r="A17" s="52"/>
      <c r="B17" s="52"/>
      <c r="C17" s="52"/>
      <c r="D17" s="115"/>
      <c r="E17" s="52"/>
      <c r="F17" s="514"/>
      <c r="G17" s="42"/>
    </row>
    <row r="18" spans="1:7" s="235" customFormat="1" ht="26.25">
      <c r="A18" s="516" t="s">
        <v>327</v>
      </c>
      <c r="B18" s="516"/>
      <c r="C18" s="530">
        <f>SUM(C12:C17)</f>
        <v>0</v>
      </c>
      <c r="D18" s="530">
        <f>SUM(D12:D17)</f>
        <v>0</v>
      </c>
      <c r="E18" s="530">
        <f>SUM(E12:E17)</f>
        <v>0</v>
      </c>
      <c r="F18" s="530">
        <f>SUM(F12:F17)</f>
        <v>0</v>
      </c>
      <c r="G18" s="696"/>
    </row>
    <row r="19" s="238" customFormat="1" ht="23.25"/>
  </sheetData>
  <sheetProtection/>
  <mergeCells count="2">
    <mergeCell ref="B9:C9"/>
    <mergeCell ref="D9:E9"/>
  </mergeCells>
  <printOptions/>
  <pageMargins left="0.45" right="0.3" top="1" bottom="1" header="0.5" footer="0.5"/>
  <pageSetup horizontalDpi="300" verticalDpi="300" orientation="landscape" paperSize="9" r:id="rId1"/>
  <headerFooter alignWithMargins="0">
    <oddFooter>&amp;R&amp;9&amp;F/&amp;A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showGridLines="0" view="pageBreakPreview" zoomScale="90" zoomScaleNormal="75" zoomScaleSheetLayoutView="90" zoomScalePageLayoutView="0" workbookViewId="0" topLeftCell="A1">
      <selection activeCell="G24" sqref="G24"/>
    </sheetView>
  </sheetViews>
  <sheetFormatPr defaultColWidth="9.140625" defaultRowHeight="21.75"/>
  <cols>
    <col min="1" max="1" width="24.140625" style="241" customWidth="1"/>
    <col min="2" max="2" width="16.8515625" style="241" customWidth="1"/>
    <col min="3" max="3" width="16.28125" style="241" customWidth="1"/>
    <col min="4" max="4" width="17.421875" style="241" customWidth="1"/>
    <col min="5" max="5" width="18.7109375" style="241" customWidth="1"/>
    <col min="6" max="6" width="18.421875" style="241" customWidth="1"/>
    <col min="7" max="7" width="43.140625" style="241" customWidth="1"/>
    <col min="8" max="16384" width="9.140625" style="241" customWidth="1"/>
  </cols>
  <sheetData>
    <row r="1" spans="1:7" s="236" customFormat="1" ht="23.25">
      <c r="A1" s="50" t="s">
        <v>451</v>
      </c>
      <c r="B1" s="50"/>
      <c r="C1" s="50"/>
      <c r="D1" s="50"/>
      <c r="E1" s="534"/>
      <c r="F1" s="534"/>
      <c r="G1" s="534"/>
    </row>
    <row r="2" spans="1:7" s="236" customFormat="1" ht="23.25">
      <c r="A2" s="50" t="s">
        <v>450</v>
      </c>
      <c r="B2" s="50"/>
      <c r="C2" s="50"/>
      <c r="D2" s="50"/>
      <c r="E2" s="534"/>
      <c r="F2" s="534"/>
      <c r="G2" s="534"/>
    </row>
    <row r="3" spans="1:7" s="236" customFormat="1" ht="23.25">
      <c r="A3" s="50" t="s">
        <v>463</v>
      </c>
      <c r="B3" s="50"/>
      <c r="C3" s="50"/>
      <c r="D3" s="50"/>
      <c r="E3" s="534"/>
      <c r="F3" s="534"/>
      <c r="G3" s="534"/>
    </row>
    <row r="4" ht="23.25">
      <c r="A4" s="240" t="s">
        <v>402</v>
      </c>
    </row>
    <row r="5" spans="2:3" ht="23.25">
      <c r="B5" s="241" t="s">
        <v>359</v>
      </c>
      <c r="C5" s="242"/>
    </row>
    <row r="6" ht="23.25">
      <c r="B6" s="236" t="s">
        <v>469</v>
      </c>
    </row>
    <row r="7" ht="23.25">
      <c r="B7" s="241" t="s">
        <v>149</v>
      </c>
    </row>
    <row r="9" spans="1:7" s="243" customFormat="1" ht="21.75" customHeight="1">
      <c r="A9" s="495" t="s">
        <v>535</v>
      </c>
      <c r="B9" s="1474" t="s">
        <v>953</v>
      </c>
      <c r="C9" s="1475"/>
      <c r="D9" s="1474" t="s">
        <v>954</v>
      </c>
      <c r="E9" s="1475"/>
      <c r="F9" s="512" t="s">
        <v>395</v>
      </c>
      <c r="G9" s="1075" t="s">
        <v>316</v>
      </c>
    </row>
    <row r="10" spans="1:7" s="243" customFormat="1" ht="23.25">
      <c r="A10" s="741" t="s">
        <v>536</v>
      </c>
      <c r="B10" s="472" t="s">
        <v>320</v>
      </c>
      <c r="C10" s="472" t="s">
        <v>419</v>
      </c>
      <c r="D10" s="472" t="s">
        <v>320</v>
      </c>
      <c r="E10" s="472" t="s">
        <v>528</v>
      </c>
      <c r="F10" s="469" t="s">
        <v>116</v>
      </c>
      <c r="G10" s="1076" t="s">
        <v>266</v>
      </c>
    </row>
    <row r="11" spans="1:7" ht="23.25">
      <c r="A11" s="496"/>
      <c r="B11" s="489"/>
      <c r="C11" s="493"/>
      <c r="D11" s="493"/>
      <c r="E11" s="493"/>
      <c r="F11" s="469"/>
      <c r="G11" s="689"/>
    </row>
    <row r="12" spans="1:7" s="549" customFormat="1" ht="23.25">
      <c r="A12" s="459"/>
      <c r="B12" s="459"/>
      <c r="C12" s="513"/>
      <c r="D12" s="513"/>
      <c r="E12" s="513"/>
      <c r="F12" s="513"/>
      <c r="G12" s="692"/>
    </row>
    <row r="13" spans="1:7" ht="23.25">
      <c r="A13" s="531"/>
      <c r="B13" s="531"/>
      <c r="C13" s="514"/>
      <c r="D13" s="514"/>
      <c r="E13" s="514"/>
      <c r="F13" s="514"/>
      <c r="G13" s="31"/>
    </row>
    <row r="14" spans="1:7" ht="23.25">
      <c r="A14" s="498"/>
      <c r="B14" s="498"/>
      <c r="C14" s="233"/>
      <c r="D14" s="52"/>
      <c r="E14" s="233"/>
      <c r="F14" s="514"/>
      <c r="G14" s="31"/>
    </row>
    <row r="15" spans="1:7" s="248" customFormat="1" ht="26.25">
      <c r="A15" s="498"/>
      <c r="B15" s="498"/>
      <c r="C15" s="233"/>
      <c r="D15" s="52"/>
      <c r="E15" s="233"/>
      <c r="F15" s="514"/>
      <c r="G15" s="31"/>
    </row>
    <row r="16" spans="1:7" ht="23.25">
      <c r="A16" s="52"/>
      <c r="B16" s="52"/>
      <c r="C16" s="52"/>
      <c r="D16" s="115"/>
      <c r="E16" s="52"/>
      <c r="F16" s="514"/>
      <c r="G16" s="31"/>
    </row>
    <row r="17" spans="1:7" ht="23.25">
      <c r="A17" s="52"/>
      <c r="B17" s="52"/>
      <c r="C17" s="52"/>
      <c r="D17" s="115"/>
      <c r="E17" s="52"/>
      <c r="F17" s="514"/>
      <c r="G17" s="42"/>
    </row>
    <row r="18" spans="1:7" ht="23.25">
      <c r="A18" s="516" t="s">
        <v>327</v>
      </c>
      <c r="B18" s="516"/>
      <c r="C18" s="530">
        <f>SUM(C12:C17)</f>
        <v>0</v>
      </c>
      <c r="D18" s="530">
        <f>SUM(D12:D17)</f>
        <v>0</v>
      </c>
      <c r="E18" s="530">
        <f>SUM(E12:E17)</f>
        <v>0</v>
      </c>
      <c r="F18" s="530">
        <f>SUM(F12:F17)</f>
        <v>0</v>
      </c>
      <c r="G18" s="696"/>
    </row>
  </sheetData>
  <sheetProtection/>
  <mergeCells count="2">
    <mergeCell ref="B9:C9"/>
    <mergeCell ref="D9:E9"/>
  </mergeCells>
  <printOptions/>
  <pageMargins left="0.4724409448818898" right="0.31496062992125984" top="0.984251968503937" bottom="0.984251968503937" header="0.5118110236220472" footer="0.5118110236220472"/>
  <pageSetup horizontalDpi="300" verticalDpi="300" orientation="landscape" paperSize="9" scale="95" r:id="rId1"/>
  <headerFooter alignWithMargins="0">
    <oddFooter>&amp;R&amp;9&amp;F/&amp;A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="90" zoomScaleNormal="75" zoomScaleSheetLayoutView="90" zoomScalePageLayoutView="0" workbookViewId="0" topLeftCell="A1">
      <selection activeCell="G24" sqref="G24"/>
    </sheetView>
  </sheetViews>
  <sheetFormatPr defaultColWidth="9.140625" defaultRowHeight="21.75"/>
  <cols>
    <col min="1" max="1" width="30.7109375" style="241" customWidth="1"/>
    <col min="2" max="2" width="14.7109375" style="241" customWidth="1"/>
    <col min="3" max="3" width="16.28125" style="241" customWidth="1"/>
    <col min="4" max="4" width="13.421875" style="241" bestFit="1" customWidth="1"/>
    <col min="5" max="5" width="19.28125" style="241" bestFit="1" customWidth="1"/>
    <col min="6" max="6" width="18.28125" style="241" customWidth="1"/>
    <col min="7" max="7" width="47.421875" style="241" customWidth="1"/>
    <col min="8" max="16384" width="9.140625" style="241" customWidth="1"/>
  </cols>
  <sheetData>
    <row r="1" spans="1:7" s="236" customFormat="1" ht="23.25">
      <c r="A1" s="50" t="s">
        <v>451</v>
      </c>
      <c r="B1" s="50"/>
      <c r="C1" s="50"/>
      <c r="D1" s="50"/>
      <c r="E1" s="534"/>
      <c r="F1" s="534"/>
      <c r="G1" s="534"/>
    </row>
    <row r="2" spans="1:7" s="236" customFormat="1" ht="23.25">
      <c r="A2" s="50" t="s">
        <v>450</v>
      </c>
      <c r="B2" s="50"/>
      <c r="C2" s="50"/>
      <c r="D2" s="50"/>
      <c r="E2" s="534"/>
      <c r="F2" s="534"/>
      <c r="G2" s="534"/>
    </row>
    <row r="3" spans="1:7" s="236" customFormat="1" ht="23.25">
      <c r="A3" s="50" t="s">
        <v>463</v>
      </c>
      <c r="B3" s="50"/>
      <c r="C3" s="50"/>
      <c r="D3" s="50"/>
      <c r="E3" s="534"/>
      <c r="F3" s="534"/>
      <c r="G3" s="534"/>
    </row>
    <row r="4" ht="23.25">
      <c r="A4" s="240" t="s">
        <v>411</v>
      </c>
    </row>
    <row r="5" spans="2:3" ht="23.25">
      <c r="B5" s="241" t="s">
        <v>359</v>
      </c>
      <c r="C5" s="242"/>
    </row>
    <row r="6" ht="23.25">
      <c r="B6" s="241" t="s">
        <v>263</v>
      </c>
    </row>
    <row r="7" ht="23.25">
      <c r="B7" s="241" t="s">
        <v>149</v>
      </c>
    </row>
    <row r="9" spans="1:7" s="243" customFormat="1" ht="21.75" customHeight="1">
      <c r="A9" s="495" t="s">
        <v>535</v>
      </c>
      <c r="B9" s="1474" t="s">
        <v>953</v>
      </c>
      <c r="C9" s="1475"/>
      <c r="D9" s="1474" t="s">
        <v>954</v>
      </c>
      <c r="E9" s="1475"/>
      <c r="F9" s="512" t="s">
        <v>395</v>
      </c>
      <c r="G9" s="1075" t="s">
        <v>316</v>
      </c>
    </row>
    <row r="10" spans="1:7" s="243" customFormat="1" ht="23.25">
      <c r="A10" s="741" t="s">
        <v>536</v>
      </c>
      <c r="B10" s="472" t="s">
        <v>320</v>
      </c>
      <c r="C10" s="472" t="s">
        <v>419</v>
      </c>
      <c r="D10" s="472" t="s">
        <v>320</v>
      </c>
      <c r="E10" s="472" t="s">
        <v>528</v>
      </c>
      <c r="F10" s="469" t="s">
        <v>116</v>
      </c>
      <c r="G10" s="1076" t="s">
        <v>266</v>
      </c>
    </row>
    <row r="11" spans="1:7" ht="23.25">
      <c r="A11" s="496"/>
      <c r="B11" s="489"/>
      <c r="C11" s="493"/>
      <c r="D11" s="493"/>
      <c r="E11" s="493"/>
      <c r="F11" s="469"/>
      <c r="G11" s="689"/>
    </row>
    <row r="12" spans="1:7" ht="23.25">
      <c r="A12" s="459"/>
      <c r="B12" s="459"/>
      <c r="C12" s="513"/>
      <c r="D12" s="513"/>
      <c r="E12" s="513"/>
      <c r="F12" s="513"/>
      <c r="G12" s="692"/>
    </row>
    <row r="13" spans="1:7" ht="23.25">
      <c r="A13" s="531"/>
      <c r="B13" s="531"/>
      <c r="C13" s="514"/>
      <c r="D13" s="514"/>
      <c r="E13" s="514"/>
      <c r="F13" s="514"/>
      <c r="G13" s="31"/>
    </row>
    <row r="14" spans="1:7" ht="23.25">
      <c r="A14" s="498"/>
      <c r="B14" s="498"/>
      <c r="C14" s="233"/>
      <c r="D14" s="52"/>
      <c r="E14" s="233"/>
      <c r="F14" s="514"/>
      <c r="G14" s="31"/>
    </row>
    <row r="15" spans="1:7" ht="23.25">
      <c r="A15" s="498"/>
      <c r="B15" s="498"/>
      <c r="C15" s="233"/>
      <c r="D15" s="52"/>
      <c r="E15" s="233"/>
      <c r="F15" s="514"/>
      <c r="G15" s="31"/>
    </row>
    <row r="16" spans="1:7" ht="23.25">
      <c r="A16" s="52"/>
      <c r="B16" s="52"/>
      <c r="C16" s="52"/>
      <c r="D16" s="115"/>
      <c r="E16" s="52"/>
      <c r="F16" s="514"/>
      <c r="G16" s="31"/>
    </row>
    <row r="17" spans="1:7" ht="23.25">
      <c r="A17" s="52"/>
      <c r="B17" s="52"/>
      <c r="C17" s="52"/>
      <c r="D17" s="115"/>
      <c r="E17" s="52"/>
      <c r="F17" s="514"/>
      <c r="G17" s="42"/>
    </row>
    <row r="18" spans="1:7" s="248" customFormat="1" ht="26.25">
      <c r="A18" s="516" t="s">
        <v>327</v>
      </c>
      <c r="B18" s="516"/>
      <c r="C18" s="530">
        <f>SUM(C12:C17)</f>
        <v>0</v>
      </c>
      <c r="D18" s="530">
        <f>SUM(D12:D17)</f>
        <v>0</v>
      </c>
      <c r="E18" s="530">
        <f>SUM(E12:E17)</f>
        <v>0</v>
      </c>
      <c r="F18" s="530">
        <f>SUM(F12:F17)</f>
        <v>0</v>
      </c>
      <c r="G18" s="696"/>
    </row>
    <row r="19" spans="1:5" ht="23.25">
      <c r="A19" s="247"/>
      <c r="B19" s="247"/>
      <c r="C19" s="247"/>
      <c r="D19" s="247"/>
      <c r="E19" s="247"/>
    </row>
    <row r="20" spans="1:5" ht="23.25">
      <c r="A20" s="246"/>
      <c r="B20" s="246"/>
      <c r="C20" s="246"/>
      <c r="D20" s="246"/>
      <c r="E20" s="246"/>
    </row>
  </sheetData>
  <sheetProtection/>
  <mergeCells count="2">
    <mergeCell ref="B9:C9"/>
    <mergeCell ref="D9:E9"/>
  </mergeCells>
  <printOptions/>
  <pageMargins left="0.5511811023622047" right="0.31496062992125984" top="0.984251968503937" bottom="0.984251968503937" header="0.5118110236220472" footer="0.5118110236220472"/>
  <pageSetup horizontalDpi="300" verticalDpi="300" orientation="landscape" paperSize="9" scale="95" r:id="rId1"/>
  <headerFooter alignWithMargins="0">
    <oddFooter>&amp;R&amp;9&amp;F/&amp;A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90" zoomScaleNormal="75" zoomScaleSheetLayoutView="90" zoomScalePageLayoutView="0" workbookViewId="0" topLeftCell="A1">
      <selection activeCell="L12" sqref="L12"/>
    </sheetView>
  </sheetViews>
  <sheetFormatPr defaultColWidth="9.140625" defaultRowHeight="21.75"/>
  <cols>
    <col min="1" max="1" width="30.7109375" style="241" customWidth="1"/>
    <col min="2" max="2" width="14.7109375" style="241" customWidth="1"/>
    <col min="3" max="3" width="16.28125" style="241" customWidth="1"/>
    <col min="4" max="4" width="13.421875" style="241" bestFit="1" customWidth="1"/>
    <col min="5" max="5" width="19.28125" style="241" bestFit="1" customWidth="1"/>
    <col min="6" max="6" width="18.28125" style="241" customWidth="1"/>
    <col min="7" max="16384" width="9.140625" style="241" customWidth="1"/>
  </cols>
  <sheetData>
    <row r="1" spans="1:13" ht="21" customHeight="1">
      <c r="A1" s="1458" t="s">
        <v>451</v>
      </c>
      <c r="B1" s="701"/>
      <c r="C1" s="701"/>
      <c r="D1" s="701"/>
      <c r="E1" s="701"/>
      <c r="F1" s="702"/>
      <c r="G1" s="702"/>
      <c r="H1" s="702"/>
      <c r="I1" s="702"/>
      <c r="J1" s="702"/>
      <c r="K1" s="702"/>
      <c r="L1" s="702"/>
      <c r="M1" s="702"/>
    </row>
    <row r="2" spans="1:13" ht="21" customHeight="1">
      <c r="A2" s="1457" t="s">
        <v>148</v>
      </c>
      <c r="B2" s="701"/>
      <c r="C2" s="701"/>
      <c r="D2" s="701"/>
      <c r="E2" s="701"/>
      <c r="F2" s="702"/>
      <c r="G2" s="702"/>
      <c r="H2" s="702"/>
      <c r="I2" s="702"/>
      <c r="J2" s="702"/>
      <c r="K2" s="702"/>
      <c r="L2" s="702"/>
      <c r="M2" s="702"/>
    </row>
    <row r="3" spans="1:13" ht="18.75" customHeight="1">
      <c r="A3" s="1457" t="s">
        <v>116</v>
      </c>
      <c r="B3" s="701"/>
      <c r="C3" s="701"/>
      <c r="D3" s="701"/>
      <c r="E3" s="701"/>
      <c r="F3" s="702"/>
      <c r="G3" s="702"/>
      <c r="H3" s="702"/>
      <c r="I3" s="702"/>
      <c r="J3" s="702"/>
      <c r="K3" s="702"/>
      <c r="L3" s="702"/>
      <c r="M3" s="702"/>
    </row>
    <row r="4" ht="23.25">
      <c r="A4" s="240" t="s">
        <v>539</v>
      </c>
    </row>
    <row r="5" spans="1:9" s="653" customFormat="1" ht="18">
      <c r="A5" s="652" t="s">
        <v>232</v>
      </c>
      <c r="B5" s="653" t="s">
        <v>361</v>
      </c>
      <c r="E5" s="653" t="s">
        <v>364</v>
      </c>
      <c r="I5" s="653" t="s">
        <v>369</v>
      </c>
    </row>
    <row r="6" spans="1:9" s="653" customFormat="1" ht="18">
      <c r="A6" s="652"/>
      <c r="B6" s="653" t="s">
        <v>362</v>
      </c>
      <c r="E6" s="653" t="s">
        <v>365</v>
      </c>
      <c r="I6" s="653" t="s">
        <v>370</v>
      </c>
    </row>
    <row r="7" spans="2:9" s="653" customFormat="1" ht="18">
      <c r="B7" s="653" t="s">
        <v>363</v>
      </c>
      <c r="E7" s="653" t="s">
        <v>366</v>
      </c>
      <c r="I7" s="653" t="s">
        <v>371</v>
      </c>
    </row>
    <row r="8" spans="2:9" s="653" customFormat="1" ht="21.75" customHeight="1">
      <c r="B8" s="653" t="s">
        <v>293</v>
      </c>
      <c r="E8" s="653" t="s">
        <v>367</v>
      </c>
      <c r="I8" s="653" t="s">
        <v>372</v>
      </c>
    </row>
    <row r="9" spans="5:9" s="653" customFormat="1" ht="18">
      <c r="E9" s="653" t="s">
        <v>368</v>
      </c>
      <c r="I9" s="653" t="s">
        <v>373</v>
      </c>
    </row>
    <row r="10" s="653" customFormat="1" ht="18" customHeight="1">
      <c r="I10" s="653" t="s">
        <v>374</v>
      </c>
    </row>
    <row r="11" spans="1:9" ht="21" customHeight="1">
      <c r="A11" s="241" t="s">
        <v>375</v>
      </c>
      <c r="I11" s="653" t="s">
        <v>360</v>
      </c>
    </row>
    <row r="12" ht="21.75" customHeight="1">
      <c r="A12" s="241" t="s">
        <v>423</v>
      </c>
    </row>
    <row r="13" spans="1:11" ht="26.25" customHeight="1">
      <c r="A13" s="241" t="s">
        <v>487</v>
      </c>
      <c r="K13" s="246"/>
    </row>
    <row r="14" spans="1:11" s="243" customFormat="1" ht="21.75" customHeight="1">
      <c r="A14" s="495" t="s">
        <v>378</v>
      </c>
      <c r="B14" s="1474" t="s">
        <v>530</v>
      </c>
      <c r="C14" s="1475"/>
      <c r="D14" s="1474" t="s">
        <v>529</v>
      </c>
      <c r="E14" s="1475"/>
      <c r="F14" s="742" t="s">
        <v>395</v>
      </c>
      <c r="G14" s="1499" t="s">
        <v>316</v>
      </c>
      <c r="H14" s="1500"/>
      <c r="I14" s="1500"/>
      <c r="J14" s="1500"/>
      <c r="K14" s="1501"/>
    </row>
    <row r="15" spans="1:11" s="243" customFormat="1" ht="23.25">
      <c r="A15" s="741"/>
      <c r="B15" s="472" t="s">
        <v>320</v>
      </c>
      <c r="C15" s="472" t="s">
        <v>419</v>
      </c>
      <c r="D15" s="472" t="s">
        <v>320</v>
      </c>
      <c r="E15" s="472" t="s">
        <v>528</v>
      </c>
      <c r="F15" s="743" t="s">
        <v>274</v>
      </c>
      <c r="G15" s="1502" t="s">
        <v>266</v>
      </c>
      <c r="H15" s="1503"/>
      <c r="I15" s="1503"/>
      <c r="J15" s="1503"/>
      <c r="K15" s="1504"/>
    </row>
    <row r="16" spans="1:11" ht="23.25">
      <c r="A16" s="497"/>
      <c r="B16" s="489"/>
      <c r="C16" s="493"/>
      <c r="D16" s="493" t="s">
        <v>532</v>
      </c>
      <c r="E16" s="493" t="s">
        <v>531</v>
      </c>
      <c r="F16" s="474"/>
      <c r="G16" s="689"/>
      <c r="H16" s="690"/>
      <c r="I16" s="690"/>
      <c r="J16" s="690"/>
      <c r="K16" s="691"/>
    </row>
    <row r="17" spans="1:11" ht="23.25">
      <c r="A17" s="745" t="s">
        <v>267</v>
      </c>
      <c r="B17" s="748"/>
      <c r="C17" s="513"/>
      <c r="D17" s="513"/>
      <c r="E17" s="513"/>
      <c r="F17" s="513"/>
      <c r="G17" s="692"/>
      <c r="H17" s="693"/>
      <c r="I17" s="693"/>
      <c r="J17" s="693"/>
      <c r="K17" s="694"/>
    </row>
    <row r="18" spans="1:11" ht="23.25">
      <c r="A18" s="746" t="s">
        <v>294</v>
      </c>
      <c r="B18" s="749"/>
      <c r="C18" s="514"/>
      <c r="D18" s="514"/>
      <c r="E18" s="514"/>
      <c r="F18" s="514"/>
      <c r="G18" s="31"/>
      <c r="H18" s="51"/>
      <c r="I18" s="51"/>
      <c r="J18" s="51"/>
      <c r="K18" s="695"/>
    </row>
    <row r="19" spans="1:11" ht="23.25">
      <c r="A19" s="746" t="s">
        <v>268</v>
      </c>
      <c r="B19" s="749"/>
      <c r="C19" s="233"/>
      <c r="D19" s="52"/>
      <c r="E19" s="233"/>
      <c r="F19" s="514"/>
      <c r="G19" s="31"/>
      <c r="H19" s="51"/>
      <c r="I19" s="51"/>
      <c r="J19" s="51"/>
      <c r="K19" s="695"/>
    </row>
    <row r="20" spans="1:11" ht="23.25">
      <c r="A20" s="746" t="s">
        <v>269</v>
      </c>
      <c r="B20" s="749"/>
      <c r="C20" s="233"/>
      <c r="D20" s="52"/>
      <c r="E20" s="233"/>
      <c r="F20" s="514"/>
      <c r="G20" s="31"/>
      <c r="H20" s="51"/>
      <c r="I20" s="51"/>
      <c r="J20" s="51"/>
      <c r="K20" s="695"/>
    </row>
    <row r="21" spans="1:11" ht="23.25">
      <c r="A21" s="746" t="s">
        <v>295</v>
      </c>
      <c r="B21" s="749"/>
      <c r="C21" s="52"/>
      <c r="D21" s="115"/>
      <c r="E21" s="52"/>
      <c r="F21" s="514"/>
      <c r="G21" s="31"/>
      <c r="H21" s="51"/>
      <c r="I21" s="51"/>
      <c r="J21" s="51"/>
      <c r="K21" s="695"/>
    </row>
    <row r="22" spans="1:11" ht="23.25">
      <c r="A22" s="746" t="s">
        <v>296</v>
      </c>
      <c r="B22" s="749"/>
      <c r="C22" s="52"/>
      <c r="D22" s="115"/>
      <c r="E22" s="52"/>
      <c r="F22" s="514"/>
      <c r="G22" s="31"/>
      <c r="H22" s="51"/>
      <c r="I22" s="51"/>
      <c r="J22" s="51"/>
      <c r="K22" s="695"/>
    </row>
    <row r="23" spans="1:11" s="248" customFormat="1" ht="26.25">
      <c r="A23" s="746" t="s">
        <v>297</v>
      </c>
      <c r="B23" s="749"/>
      <c r="C23" s="752"/>
      <c r="D23" s="752"/>
      <c r="E23" s="752"/>
      <c r="F23" s="752"/>
      <c r="G23" s="31"/>
      <c r="H23" s="51"/>
      <c r="I23" s="51"/>
      <c r="J23" s="51"/>
      <c r="K23" s="695"/>
    </row>
    <row r="24" spans="1:11" ht="23.25">
      <c r="A24" s="746" t="s">
        <v>298</v>
      </c>
      <c r="B24" s="750"/>
      <c r="C24" s="753"/>
      <c r="D24" s="753"/>
      <c r="E24" s="753"/>
      <c r="F24" s="753"/>
      <c r="G24" s="245"/>
      <c r="H24" s="246"/>
      <c r="I24" s="246"/>
      <c r="J24" s="246"/>
      <c r="K24" s="755"/>
    </row>
    <row r="25" spans="1:11" ht="23.25">
      <c r="A25" s="746" t="s">
        <v>299</v>
      </c>
      <c r="B25" s="750"/>
      <c r="C25" s="753"/>
      <c r="D25" s="753"/>
      <c r="E25" s="753"/>
      <c r="F25" s="753"/>
      <c r="G25" s="245"/>
      <c r="H25" s="246"/>
      <c r="I25" s="246"/>
      <c r="J25" s="246"/>
      <c r="K25" s="755"/>
    </row>
    <row r="26" spans="1:11" ht="23.25">
      <c r="A26" s="746" t="s">
        <v>432</v>
      </c>
      <c r="B26" s="750"/>
      <c r="C26" s="753"/>
      <c r="D26" s="753"/>
      <c r="E26" s="753"/>
      <c r="F26" s="753"/>
      <c r="G26" s="245"/>
      <c r="H26" s="246"/>
      <c r="I26" s="246"/>
      <c r="J26" s="246"/>
      <c r="K26" s="755"/>
    </row>
    <row r="27" spans="1:11" ht="23.25">
      <c r="A27" s="747" t="s">
        <v>488</v>
      </c>
      <c r="B27" s="751"/>
      <c r="C27" s="754"/>
      <c r="D27" s="754"/>
      <c r="E27" s="754"/>
      <c r="F27" s="754"/>
      <c r="G27" s="756"/>
      <c r="H27" s="757"/>
      <c r="I27" s="757"/>
      <c r="J27" s="757"/>
      <c r="K27" s="758"/>
    </row>
  </sheetData>
  <sheetProtection/>
  <mergeCells count="4">
    <mergeCell ref="B14:C14"/>
    <mergeCell ref="D14:E14"/>
    <mergeCell ref="G14:K14"/>
    <mergeCell ref="G15:K15"/>
  </mergeCells>
  <printOptions/>
  <pageMargins left="0.5511811023622047" right="0.31496062992125984" top="0.984251968503937" bottom="0.6299212598425197" header="0.5118110236220472" footer="0.5118110236220472"/>
  <pageSetup horizontalDpi="300" verticalDpi="300" orientation="landscape" paperSize="9" scale="95" r:id="rId1"/>
  <headerFooter alignWithMargins="0">
    <oddFooter>&amp;R&amp;9&amp;F/&amp;A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65"/>
  <sheetViews>
    <sheetView showGridLines="0" view="pageBreakPreview" zoomScale="90" zoomScaleNormal="75" zoomScaleSheetLayoutView="90" zoomScalePageLayoutView="0" workbookViewId="0" topLeftCell="A34">
      <selection activeCell="O21" sqref="O21"/>
    </sheetView>
  </sheetViews>
  <sheetFormatPr defaultColWidth="9.140625" defaultRowHeight="21.75"/>
  <cols>
    <col min="1" max="2" width="15.421875" style="241" customWidth="1"/>
    <col min="3" max="4" width="12.421875" style="241" customWidth="1"/>
    <col min="5" max="5" width="14.28125" style="241" customWidth="1"/>
    <col min="6" max="6" width="12.140625" style="241" customWidth="1"/>
    <col min="7" max="8" width="12.7109375" style="241" customWidth="1"/>
    <col min="9" max="9" width="12.421875" style="241" customWidth="1"/>
    <col min="10" max="10" width="12.8515625" style="241" customWidth="1"/>
    <col min="11" max="11" width="11.57421875" style="241" customWidth="1"/>
    <col min="12" max="12" width="11.421875" style="241" customWidth="1"/>
    <col min="13" max="13" width="10.57421875" style="241" customWidth="1"/>
    <col min="14" max="16384" width="9.140625" style="241" customWidth="1"/>
  </cols>
  <sheetData>
    <row r="1" spans="1:13" ht="21" customHeight="1">
      <c r="A1" s="701" t="s">
        <v>471</v>
      </c>
      <c r="B1" s="701"/>
      <c r="C1" s="701"/>
      <c r="D1" s="701"/>
      <c r="E1" s="701"/>
      <c r="F1" s="702"/>
      <c r="G1" s="702"/>
      <c r="H1" s="702"/>
      <c r="I1" s="702"/>
      <c r="J1" s="702"/>
      <c r="K1" s="702"/>
      <c r="L1" s="702"/>
      <c r="M1" s="702"/>
    </row>
    <row r="2" spans="1:13" ht="21" customHeight="1">
      <c r="A2" s="701" t="s">
        <v>148</v>
      </c>
      <c r="B2" s="701"/>
      <c r="C2" s="701"/>
      <c r="D2" s="701"/>
      <c r="E2" s="701"/>
      <c r="F2" s="702"/>
      <c r="G2" s="702"/>
      <c r="H2" s="702"/>
      <c r="I2" s="702"/>
      <c r="J2" s="702"/>
      <c r="K2" s="702"/>
      <c r="L2" s="702"/>
      <c r="M2" s="702"/>
    </row>
    <row r="3" spans="1:13" ht="18.75" customHeight="1">
      <c r="A3" s="701" t="s">
        <v>452</v>
      </c>
      <c r="B3" s="701"/>
      <c r="C3" s="701"/>
      <c r="D3" s="701"/>
      <c r="E3" s="701"/>
      <c r="F3" s="702"/>
      <c r="G3" s="702"/>
      <c r="H3" s="702"/>
      <c r="I3" s="702"/>
      <c r="J3" s="702"/>
      <c r="K3" s="702"/>
      <c r="L3" s="702"/>
      <c r="M3" s="702"/>
    </row>
    <row r="4" ht="23.25">
      <c r="A4" s="240" t="s">
        <v>486</v>
      </c>
    </row>
    <row r="5" spans="1:9" s="653" customFormat="1" ht="18">
      <c r="A5" s="652" t="s">
        <v>232</v>
      </c>
      <c r="B5" s="653" t="s">
        <v>361</v>
      </c>
      <c r="E5" s="653" t="s">
        <v>364</v>
      </c>
      <c r="I5" s="653" t="s">
        <v>369</v>
      </c>
    </row>
    <row r="6" spans="1:9" s="653" customFormat="1" ht="18">
      <c r="A6" s="652"/>
      <c r="B6" s="653" t="s">
        <v>362</v>
      </c>
      <c r="E6" s="653" t="s">
        <v>365</v>
      </c>
      <c r="I6" s="653" t="s">
        <v>370</v>
      </c>
    </row>
    <row r="7" spans="2:9" s="653" customFormat="1" ht="18">
      <c r="B7" s="653" t="s">
        <v>363</v>
      </c>
      <c r="E7" s="653" t="s">
        <v>366</v>
      </c>
      <c r="I7" s="653" t="s">
        <v>371</v>
      </c>
    </row>
    <row r="8" spans="2:9" s="653" customFormat="1" ht="21.75" customHeight="1">
      <c r="B8" s="653" t="s">
        <v>293</v>
      </c>
      <c r="E8" s="653" t="s">
        <v>367</v>
      </c>
      <c r="I8" s="653" t="s">
        <v>372</v>
      </c>
    </row>
    <row r="9" spans="5:9" s="653" customFormat="1" ht="18">
      <c r="E9" s="653" t="s">
        <v>368</v>
      </c>
      <c r="I9" s="653" t="s">
        <v>373</v>
      </c>
    </row>
    <row r="10" s="653" customFormat="1" ht="18" customHeight="1">
      <c r="I10" s="653" t="s">
        <v>374</v>
      </c>
    </row>
    <row r="11" spans="1:9" ht="21" customHeight="1">
      <c r="A11" s="241" t="s">
        <v>375</v>
      </c>
      <c r="I11" s="653" t="s">
        <v>360</v>
      </c>
    </row>
    <row r="12" ht="21.75" customHeight="1">
      <c r="A12" s="241" t="s">
        <v>423</v>
      </c>
    </row>
    <row r="13" spans="1:11" ht="26.25" customHeight="1">
      <c r="A13" s="241" t="s">
        <v>487</v>
      </c>
      <c r="K13" s="246"/>
    </row>
    <row r="14" spans="1:11" s="243" customFormat="1" ht="2.25" customHeight="1">
      <c r="A14" s="241"/>
      <c r="B14" s="241"/>
      <c r="C14" s="241"/>
      <c r="D14" s="241"/>
      <c r="E14" s="241"/>
      <c r="K14" s="458"/>
    </row>
    <row r="15" spans="1:11" s="243" customFormat="1" ht="2.25" customHeight="1">
      <c r="A15" s="241"/>
      <c r="B15" s="241"/>
      <c r="C15" s="241"/>
      <c r="D15" s="241"/>
      <c r="E15" s="241"/>
      <c r="K15" s="458"/>
    </row>
    <row r="16" spans="1:13" s="243" customFormat="1" ht="21.75" customHeight="1">
      <c r="A16" s="1471" t="s">
        <v>240</v>
      </c>
      <c r="B16" s="1472"/>
      <c r="C16" s="1476" t="s">
        <v>513</v>
      </c>
      <c r="D16" s="1464"/>
      <c r="E16" s="1464"/>
      <c r="F16" s="1465"/>
      <c r="G16" s="1476" t="s">
        <v>514</v>
      </c>
      <c r="H16" s="1464"/>
      <c r="I16" s="1464"/>
      <c r="J16" s="1465"/>
      <c r="K16" s="1476" t="s">
        <v>517</v>
      </c>
      <c r="L16" s="1464"/>
      <c r="M16" s="1465"/>
    </row>
    <row r="17" spans="1:14" s="243" customFormat="1" ht="21.75" customHeight="1">
      <c r="A17" s="1473"/>
      <c r="B17" s="1462"/>
      <c r="C17" s="1466" t="s">
        <v>145</v>
      </c>
      <c r="D17" s="1467"/>
      <c r="E17" s="402" t="s">
        <v>170</v>
      </c>
      <c r="F17" s="401" t="s">
        <v>318</v>
      </c>
      <c r="G17" s="1466" t="s">
        <v>145</v>
      </c>
      <c r="H17" s="1467"/>
      <c r="I17" s="402" t="s">
        <v>170</v>
      </c>
      <c r="J17" s="590" t="s">
        <v>318</v>
      </c>
      <c r="K17" s="1466" t="s">
        <v>145</v>
      </c>
      <c r="L17" s="1467"/>
      <c r="M17" s="634" t="s">
        <v>318</v>
      </c>
      <c r="N17" s="458"/>
    </row>
    <row r="18" spans="1:13" s="243" customFormat="1" ht="23.25">
      <c r="A18" s="1463"/>
      <c r="B18" s="1459"/>
      <c r="C18" s="703" t="s">
        <v>480</v>
      </c>
      <c r="D18" s="703" t="s">
        <v>481</v>
      </c>
      <c r="E18" s="402" t="s">
        <v>151</v>
      </c>
      <c r="F18" s="444" t="s">
        <v>147</v>
      </c>
      <c r="G18" s="703" t="s">
        <v>480</v>
      </c>
      <c r="H18" s="703" t="s">
        <v>481</v>
      </c>
      <c r="I18" s="244" t="s">
        <v>151</v>
      </c>
      <c r="J18" s="633" t="s">
        <v>147</v>
      </c>
      <c r="K18" s="703" t="s">
        <v>480</v>
      </c>
      <c r="L18" s="703" t="s">
        <v>481</v>
      </c>
      <c r="M18" s="635" t="s">
        <v>147</v>
      </c>
    </row>
    <row r="19" spans="1:13" s="243" customFormat="1" ht="21.75" customHeight="1">
      <c r="A19" s="636" t="s">
        <v>472</v>
      </c>
      <c r="B19" s="637"/>
      <c r="C19" s="645"/>
      <c r="D19" s="645"/>
      <c r="E19" s="645"/>
      <c r="F19" s="645"/>
      <c r="G19" s="645"/>
      <c r="H19" s="645"/>
      <c r="I19" s="645"/>
      <c r="J19" s="645"/>
      <c r="K19" s="645"/>
      <c r="L19" s="645"/>
      <c r="M19" s="645"/>
    </row>
    <row r="20" spans="1:13" s="243" customFormat="1" ht="21.75" customHeight="1">
      <c r="A20" s="647" t="s">
        <v>478</v>
      </c>
      <c r="B20" s="646"/>
      <c r="C20" s="645"/>
      <c r="D20" s="645"/>
      <c r="E20" s="645"/>
      <c r="F20" s="645"/>
      <c r="G20" s="645"/>
      <c r="H20" s="645"/>
      <c r="I20" s="645"/>
      <c r="J20" s="645"/>
      <c r="K20" s="645"/>
      <c r="L20" s="645"/>
      <c r="M20" s="645"/>
    </row>
    <row r="21" spans="1:13" s="243" customFormat="1" ht="21.75" customHeight="1">
      <c r="A21" s="648" t="s">
        <v>473</v>
      </c>
      <c r="B21" s="649"/>
      <c r="C21" s="650"/>
      <c r="D21" s="650"/>
      <c r="E21" s="650"/>
      <c r="F21" s="650"/>
      <c r="G21" s="650"/>
      <c r="H21" s="650"/>
      <c r="I21" s="650"/>
      <c r="J21" s="650"/>
      <c r="K21" s="643"/>
      <c r="L21" s="643"/>
      <c r="M21" s="650"/>
    </row>
    <row r="22" spans="1:13" s="712" customFormat="1" ht="21">
      <c r="A22" s="704" t="s">
        <v>267</v>
      </c>
      <c r="B22" s="705"/>
      <c r="C22" s="706"/>
      <c r="D22" s="707"/>
      <c r="E22" s="707"/>
      <c r="F22" s="708"/>
      <c r="G22" s="707"/>
      <c r="H22" s="707"/>
      <c r="I22" s="707"/>
      <c r="J22" s="709"/>
      <c r="K22" s="710"/>
      <c r="L22" s="710"/>
      <c r="M22" s="711"/>
    </row>
    <row r="23" spans="1:13" s="712" customFormat="1" ht="21">
      <c r="A23" s="704" t="s">
        <v>294</v>
      </c>
      <c r="B23" s="705"/>
      <c r="C23" s="706"/>
      <c r="D23" s="707"/>
      <c r="E23" s="707"/>
      <c r="F23" s="708"/>
      <c r="G23" s="707"/>
      <c r="H23" s="707"/>
      <c r="I23" s="707"/>
      <c r="J23" s="708"/>
      <c r="K23" s="710"/>
      <c r="L23" s="710"/>
      <c r="M23" s="711"/>
    </row>
    <row r="24" spans="1:13" s="712" customFormat="1" ht="21">
      <c r="A24" s="704" t="s">
        <v>268</v>
      </c>
      <c r="B24" s="705"/>
      <c r="C24" s="706"/>
      <c r="D24" s="707"/>
      <c r="E24" s="707"/>
      <c r="F24" s="708"/>
      <c r="G24" s="707"/>
      <c r="H24" s="707"/>
      <c r="I24" s="707"/>
      <c r="J24" s="708"/>
      <c r="K24" s="710"/>
      <c r="L24" s="710"/>
      <c r="M24" s="711"/>
    </row>
    <row r="25" spans="1:13" s="712" customFormat="1" ht="21">
      <c r="A25" s="704" t="s">
        <v>269</v>
      </c>
      <c r="B25" s="705"/>
      <c r="C25" s="706"/>
      <c r="D25" s="707"/>
      <c r="E25" s="707"/>
      <c r="F25" s="708"/>
      <c r="G25" s="707"/>
      <c r="H25" s="707"/>
      <c r="I25" s="707"/>
      <c r="J25" s="708"/>
      <c r="K25" s="710"/>
      <c r="L25" s="710"/>
      <c r="M25" s="711"/>
    </row>
    <row r="26" spans="1:13" s="712" customFormat="1" ht="21">
      <c r="A26" s="704" t="s">
        <v>295</v>
      </c>
      <c r="B26" s="705"/>
      <c r="C26" s="706"/>
      <c r="D26" s="707"/>
      <c r="E26" s="707"/>
      <c r="F26" s="708"/>
      <c r="G26" s="707"/>
      <c r="H26" s="707"/>
      <c r="I26" s="707"/>
      <c r="J26" s="709"/>
      <c r="K26" s="710"/>
      <c r="L26" s="710"/>
      <c r="M26" s="711"/>
    </row>
    <row r="27" spans="1:13" s="712" customFormat="1" ht="21">
      <c r="A27" s="704" t="s">
        <v>296</v>
      </c>
      <c r="B27" s="705"/>
      <c r="C27" s="706"/>
      <c r="D27" s="707"/>
      <c r="E27" s="707"/>
      <c r="F27" s="708"/>
      <c r="G27" s="707"/>
      <c r="H27" s="707"/>
      <c r="I27" s="707"/>
      <c r="J27" s="709"/>
      <c r="K27" s="710"/>
      <c r="L27" s="710"/>
      <c r="M27" s="711"/>
    </row>
    <row r="28" spans="1:13" s="712" customFormat="1" ht="21">
      <c r="A28" s="704" t="s">
        <v>297</v>
      </c>
      <c r="B28" s="705"/>
      <c r="C28" s="706"/>
      <c r="D28" s="707"/>
      <c r="E28" s="707"/>
      <c r="F28" s="708"/>
      <c r="G28" s="707"/>
      <c r="H28" s="707"/>
      <c r="I28" s="707"/>
      <c r="J28" s="709"/>
      <c r="K28" s="710"/>
      <c r="L28" s="710"/>
      <c r="M28" s="711"/>
    </row>
    <row r="29" spans="1:13" s="712" customFormat="1" ht="21">
      <c r="A29" s="704" t="s">
        <v>298</v>
      </c>
      <c r="B29" s="713"/>
      <c r="C29" s="710"/>
      <c r="D29" s="714"/>
      <c r="E29" s="714"/>
      <c r="F29" s="708"/>
      <c r="G29" s="710"/>
      <c r="H29" s="710"/>
      <c r="I29" s="710"/>
      <c r="J29" s="709"/>
      <c r="K29" s="710"/>
      <c r="L29" s="710"/>
      <c r="M29" s="711"/>
    </row>
    <row r="30" spans="1:13" s="712" customFormat="1" ht="21">
      <c r="A30" s="704" t="s">
        <v>299</v>
      </c>
      <c r="B30" s="713"/>
      <c r="C30" s="710"/>
      <c r="D30" s="714"/>
      <c r="E30" s="714"/>
      <c r="F30" s="708"/>
      <c r="G30" s="710"/>
      <c r="H30" s="710"/>
      <c r="I30" s="710"/>
      <c r="J30" s="709"/>
      <c r="K30" s="710"/>
      <c r="L30" s="710"/>
      <c r="M30" s="711"/>
    </row>
    <row r="31" spans="1:13" s="236" customFormat="1" ht="23.25">
      <c r="A31" s="704" t="s">
        <v>432</v>
      </c>
      <c r="B31" s="713"/>
      <c r="C31" s="643"/>
      <c r="D31" s="644"/>
      <c r="E31" s="644"/>
      <c r="F31" s="640"/>
      <c r="G31" s="643"/>
      <c r="H31" s="643"/>
      <c r="I31" s="643"/>
      <c r="J31" s="641"/>
      <c r="K31" s="638"/>
      <c r="L31" s="638"/>
      <c r="M31" s="642"/>
    </row>
    <row r="32" spans="1:13" s="236" customFormat="1" ht="23.25">
      <c r="A32" s="985" t="s">
        <v>488</v>
      </c>
      <c r="B32" s="713"/>
      <c r="C32" s="643"/>
      <c r="D32" s="644"/>
      <c r="E32" s="644"/>
      <c r="F32" s="640"/>
      <c r="G32" s="643"/>
      <c r="H32" s="643"/>
      <c r="I32" s="643"/>
      <c r="J32" s="641"/>
      <c r="K32" s="638"/>
      <c r="L32" s="638"/>
      <c r="M32" s="642"/>
    </row>
    <row r="33" spans="1:13" s="240" customFormat="1" ht="24" thickBot="1">
      <c r="A33" s="1468" t="s">
        <v>474</v>
      </c>
      <c r="B33" s="1470"/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</row>
    <row r="34" spans="1:13" s="243" customFormat="1" ht="21.75" customHeight="1">
      <c r="A34" s="636" t="s">
        <v>475</v>
      </c>
      <c r="B34" s="637"/>
      <c r="C34" s="645"/>
      <c r="D34" s="645"/>
      <c r="E34" s="645"/>
      <c r="F34" s="645"/>
      <c r="G34" s="645"/>
      <c r="H34" s="645"/>
      <c r="I34" s="645"/>
      <c r="J34" s="645"/>
      <c r="K34" s="645"/>
      <c r="L34" s="645"/>
      <c r="M34" s="645"/>
    </row>
    <row r="35" spans="1:13" s="243" customFormat="1" ht="21.75" customHeight="1">
      <c r="A35" s="647" t="s">
        <v>479</v>
      </c>
      <c r="B35" s="646"/>
      <c r="C35" s="645"/>
      <c r="D35" s="645"/>
      <c r="E35" s="645"/>
      <c r="F35" s="645"/>
      <c r="G35" s="645"/>
      <c r="H35" s="645"/>
      <c r="I35" s="645"/>
      <c r="J35" s="645"/>
      <c r="K35" s="645"/>
      <c r="L35" s="645"/>
      <c r="M35" s="645"/>
    </row>
    <row r="36" spans="1:13" s="243" customFormat="1" ht="21.75" customHeight="1">
      <c r="A36" s="699" t="s">
        <v>470</v>
      </c>
      <c r="B36" s="700"/>
      <c r="C36" s="650"/>
      <c r="D36" s="650"/>
      <c r="E36" s="650"/>
      <c r="F36" s="650"/>
      <c r="G36" s="650"/>
      <c r="H36" s="650"/>
      <c r="I36" s="650"/>
      <c r="J36" s="650"/>
      <c r="K36" s="638"/>
      <c r="L36" s="638"/>
      <c r="M36" s="650"/>
    </row>
    <row r="37" spans="1:13" s="712" customFormat="1" ht="21">
      <c r="A37" s="704" t="s">
        <v>267</v>
      </c>
      <c r="B37" s="705"/>
      <c r="C37" s="706"/>
      <c r="D37" s="707"/>
      <c r="E37" s="707"/>
      <c r="F37" s="708"/>
      <c r="G37" s="707"/>
      <c r="H37" s="707"/>
      <c r="I37" s="707"/>
      <c r="J37" s="708"/>
      <c r="K37" s="706"/>
      <c r="L37" s="706"/>
      <c r="M37" s="711"/>
    </row>
    <row r="38" spans="1:13" s="712" customFormat="1" ht="21">
      <c r="A38" s="704" t="s">
        <v>294</v>
      </c>
      <c r="B38" s="705"/>
      <c r="C38" s="706"/>
      <c r="D38" s="707"/>
      <c r="E38" s="707"/>
      <c r="F38" s="708"/>
      <c r="G38" s="707"/>
      <c r="H38" s="707"/>
      <c r="I38" s="707"/>
      <c r="J38" s="708"/>
      <c r="K38" s="706"/>
      <c r="L38" s="706"/>
      <c r="M38" s="711"/>
    </row>
    <row r="39" spans="1:13" s="712" customFormat="1" ht="21">
      <c r="A39" s="704" t="s">
        <v>268</v>
      </c>
      <c r="B39" s="705"/>
      <c r="C39" s="706"/>
      <c r="D39" s="707"/>
      <c r="E39" s="707"/>
      <c r="F39" s="708"/>
      <c r="G39" s="707"/>
      <c r="H39" s="707"/>
      <c r="I39" s="707"/>
      <c r="J39" s="708"/>
      <c r="K39" s="706"/>
      <c r="L39" s="706"/>
      <c r="M39" s="711"/>
    </row>
    <row r="40" spans="1:13" s="712" customFormat="1" ht="21">
      <c r="A40" s="704" t="s">
        <v>269</v>
      </c>
      <c r="B40" s="705"/>
      <c r="C40" s="706"/>
      <c r="D40" s="707"/>
      <c r="E40" s="707"/>
      <c r="F40" s="708"/>
      <c r="G40" s="707"/>
      <c r="H40" s="707"/>
      <c r="I40" s="707"/>
      <c r="J40" s="708"/>
      <c r="K40" s="706"/>
      <c r="L40" s="706"/>
      <c r="M40" s="711"/>
    </row>
    <row r="41" spans="1:13" s="712" customFormat="1" ht="21">
      <c r="A41" s="704" t="s">
        <v>295</v>
      </c>
      <c r="B41" s="705"/>
      <c r="C41" s="706"/>
      <c r="D41" s="707"/>
      <c r="E41" s="707"/>
      <c r="F41" s="708"/>
      <c r="G41" s="707"/>
      <c r="H41" s="707"/>
      <c r="I41" s="707"/>
      <c r="J41" s="708"/>
      <c r="K41" s="706"/>
      <c r="L41" s="706"/>
      <c r="M41" s="711"/>
    </row>
    <row r="42" spans="1:13" s="712" customFormat="1" ht="21">
      <c r="A42" s="704" t="s">
        <v>296</v>
      </c>
      <c r="B42" s="705"/>
      <c r="C42" s="706"/>
      <c r="D42" s="707"/>
      <c r="E42" s="707"/>
      <c r="F42" s="708"/>
      <c r="G42" s="707"/>
      <c r="H42" s="707"/>
      <c r="I42" s="707"/>
      <c r="J42" s="708"/>
      <c r="K42" s="706"/>
      <c r="L42" s="706"/>
      <c r="M42" s="711"/>
    </row>
    <row r="43" spans="1:13" s="712" customFormat="1" ht="21">
      <c r="A43" s="704" t="s">
        <v>297</v>
      </c>
      <c r="B43" s="705"/>
      <c r="C43" s="706"/>
      <c r="D43" s="707"/>
      <c r="E43" s="707"/>
      <c r="F43" s="708"/>
      <c r="G43" s="707"/>
      <c r="H43" s="707"/>
      <c r="I43" s="707"/>
      <c r="J43" s="708"/>
      <c r="K43" s="706"/>
      <c r="L43" s="706"/>
      <c r="M43" s="711"/>
    </row>
    <row r="44" spans="1:13" s="712" customFormat="1" ht="21">
      <c r="A44" s="704" t="s">
        <v>298</v>
      </c>
      <c r="B44" s="713"/>
      <c r="C44" s="710"/>
      <c r="D44" s="714"/>
      <c r="E44" s="714"/>
      <c r="F44" s="708"/>
      <c r="G44" s="710"/>
      <c r="H44" s="710"/>
      <c r="I44" s="710"/>
      <c r="J44" s="708"/>
      <c r="K44" s="706"/>
      <c r="L44" s="706"/>
      <c r="M44" s="711"/>
    </row>
    <row r="45" spans="1:13" s="712" customFormat="1" ht="21">
      <c r="A45" s="704" t="s">
        <v>299</v>
      </c>
      <c r="B45" s="713"/>
      <c r="C45" s="710"/>
      <c r="D45" s="714"/>
      <c r="E45" s="714"/>
      <c r="F45" s="708"/>
      <c r="G45" s="710"/>
      <c r="H45" s="710"/>
      <c r="I45" s="710"/>
      <c r="J45" s="708"/>
      <c r="K45" s="706"/>
      <c r="L45" s="706"/>
      <c r="M45" s="711"/>
    </row>
    <row r="46" spans="1:13" s="236" customFormat="1" ht="23.25">
      <c r="A46" s="704" t="s">
        <v>432</v>
      </c>
      <c r="B46" s="713"/>
      <c r="C46" s="643"/>
      <c r="D46" s="644"/>
      <c r="E46" s="644"/>
      <c r="F46" s="640"/>
      <c r="G46" s="643"/>
      <c r="H46" s="643"/>
      <c r="I46" s="643"/>
      <c r="J46" s="641"/>
      <c r="K46" s="638"/>
      <c r="L46" s="638"/>
      <c r="M46" s="642"/>
    </row>
    <row r="47" spans="1:13" s="236" customFormat="1" ht="23.25">
      <c r="A47" s="985" t="s">
        <v>488</v>
      </c>
      <c r="B47" s="713"/>
      <c r="C47" s="643"/>
      <c r="D47" s="644"/>
      <c r="E47" s="644"/>
      <c r="F47" s="640"/>
      <c r="G47" s="643"/>
      <c r="H47" s="643"/>
      <c r="I47" s="643"/>
      <c r="J47" s="641"/>
      <c r="K47" s="638"/>
      <c r="L47" s="638"/>
      <c r="M47" s="642"/>
    </row>
    <row r="48" spans="1:13" s="240" customFormat="1" ht="24" thickBot="1">
      <c r="A48" s="1468" t="s">
        <v>711</v>
      </c>
      <c r="B48" s="1470"/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</row>
    <row r="50" spans="1:13" s="243" customFormat="1" ht="21.75" customHeight="1">
      <c r="A50" s="636" t="s">
        <v>476</v>
      </c>
      <c r="B50" s="637"/>
      <c r="C50" s="645"/>
      <c r="D50" s="645"/>
      <c r="E50" s="645"/>
      <c r="F50" s="645"/>
      <c r="G50" s="645"/>
      <c r="H50" s="645"/>
      <c r="I50" s="645"/>
      <c r="J50" s="645"/>
      <c r="K50" s="645"/>
      <c r="L50" s="645"/>
      <c r="M50" s="645"/>
    </row>
    <row r="51" spans="1:13" s="243" customFormat="1" ht="21.75" customHeight="1">
      <c r="A51" s="647" t="s">
        <v>479</v>
      </c>
      <c r="B51" s="646"/>
      <c r="C51" s="645"/>
      <c r="D51" s="645"/>
      <c r="E51" s="645"/>
      <c r="F51" s="645"/>
      <c r="G51" s="645"/>
      <c r="H51" s="645"/>
      <c r="I51" s="645"/>
      <c r="J51" s="645"/>
      <c r="K51" s="645"/>
      <c r="L51" s="645"/>
      <c r="M51" s="645"/>
    </row>
    <row r="52" spans="1:13" s="243" customFormat="1" ht="21.75" customHeight="1">
      <c r="A52" s="648" t="s">
        <v>477</v>
      </c>
      <c r="B52" s="649"/>
      <c r="C52" s="650"/>
      <c r="D52" s="650"/>
      <c r="E52" s="650"/>
      <c r="F52" s="650"/>
      <c r="G52" s="650"/>
      <c r="H52" s="650"/>
      <c r="I52" s="650"/>
      <c r="J52" s="650"/>
      <c r="K52" s="638"/>
      <c r="L52" s="638"/>
      <c r="M52" s="642"/>
    </row>
    <row r="53" spans="1:13" s="236" customFormat="1" ht="23.25">
      <c r="A53" s="704" t="s">
        <v>267</v>
      </c>
      <c r="B53" s="705"/>
      <c r="C53" s="638"/>
      <c r="D53" s="639"/>
      <c r="E53" s="639"/>
      <c r="F53" s="640"/>
      <c r="G53" s="639"/>
      <c r="H53" s="639"/>
      <c r="I53" s="639"/>
      <c r="J53" s="640"/>
      <c r="K53" s="638"/>
      <c r="L53" s="638"/>
      <c r="M53" s="642"/>
    </row>
    <row r="54" spans="1:13" s="236" customFormat="1" ht="23.25">
      <c r="A54" s="704" t="s">
        <v>294</v>
      </c>
      <c r="B54" s="705"/>
      <c r="C54" s="638"/>
      <c r="D54" s="639"/>
      <c r="E54" s="639"/>
      <c r="F54" s="640"/>
      <c r="G54" s="639"/>
      <c r="H54" s="639"/>
      <c r="I54" s="639"/>
      <c r="J54" s="640"/>
      <c r="K54" s="638"/>
      <c r="L54" s="638"/>
      <c r="M54" s="642"/>
    </row>
    <row r="55" spans="1:13" s="236" customFormat="1" ht="23.25">
      <c r="A55" s="704" t="s">
        <v>268</v>
      </c>
      <c r="B55" s="705"/>
      <c r="C55" s="638"/>
      <c r="D55" s="639"/>
      <c r="E55" s="639"/>
      <c r="F55" s="640"/>
      <c r="G55" s="639"/>
      <c r="H55" s="639"/>
      <c r="I55" s="639"/>
      <c r="J55" s="640"/>
      <c r="K55" s="638"/>
      <c r="L55" s="638"/>
      <c r="M55" s="642"/>
    </row>
    <row r="56" spans="1:13" s="236" customFormat="1" ht="23.25">
      <c r="A56" s="704" t="s">
        <v>269</v>
      </c>
      <c r="B56" s="705"/>
      <c r="C56" s="638"/>
      <c r="D56" s="639"/>
      <c r="E56" s="639"/>
      <c r="F56" s="640"/>
      <c r="G56" s="639"/>
      <c r="H56" s="639"/>
      <c r="I56" s="639"/>
      <c r="J56" s="640"/>
      <c r="K56" s="638"/>
      <c r="L56" s="638"/>
      <c r="M56" s="642"/>
    </row>
    <row r="57" spans="1:13" s="236" customFormat="1" ht="23.25">
      <c r="A57" s="704" t="s">
        <v>295</v>
      </c>
      <c r="B57" s="705"/>
      <c r="C57" s="638"/>
      <c r="D57" s="639"/>
      <c r="E57" s="639"/>
      <c r="F57" s="640"/>
      <c r="G57" s="639"/>
      <c r="H57" s="639"/>
      <c r="I57" s="639"/>
      <c r="J57" s="640"/>
      <c r="K57" s="638"/>
      <c r="L57" s="638"/>
      <c r="M57" s="642"/>
    </row>
    <row r="58" spans="1:13" s="236" customFormat="1" ht="23.25">
      <c r="A58" s="704" t="s">
        <v>296</v>
      </c>
      <c r="B58" s="705"/>
      <c r="C58" s="638"/>
      <c r="D58" s="639"/>
      <c r="E58" s="639"/>
      <c r="F58" s="640"/>
      <c r="G58" s="639"/>
      <c r="H58" s="639"/>
      <c r="I58" s="639"/>
      <c r="J58" s="640"/>
      <c r="K58" s="638"/>
      <c r="L58" s="638"/>
      <c r="M58" s="642"/>
    </row>
    <row r="59" spans="1:13" s="236" customFormat="1" ht="23.25">
      <c r="A59" s="704" t="s">
        <v>297</v>
      </c>
      <c r="B59" s="705"/>
      <c r="C59" s="638"/>
      <c r="D59" s="639"/>
      <c r="E59" s="639"/>
      <c r="F59" s="640"/>
      <c r="G59" s="639"/>
      <c r="H59" s="639"/>
      <c r="I59" s="639"/>
      <c r="J59" s="640"/>
      <c r="K59" s="638"/>
      <c r="L59" s="638"/>
      <c r="M59" s="642"/>
    </row>
    <row r="60" spans="1:13" s="236" customFormat="1" ht="23.25">
      <c r="A60" s="704" t="s">
        <v>298</v>
      </c>
      <c r="B60" s="713"/>
      <c r="C60" s="643"/>
      <c r="D60" s="644"/>
      <c r="E60" s="644"/>
      <c r="F60" s="640"/>
      <c r="G60" s="643"/>
      <c r="H60" s="643"/>
      <c r="I60" s="643"/>
      <c r="J60" s="640"/>
      <c r="K60" s="638"/>
      <c r="L60" s="638"/>
      <c r="M60" s="642"/>
    </row>
    <row r="61" spans="1:13" s="236" customFormat="1" ht="23.25">
      <c r="A61" s="704" t="s">
        <v>299</v>
      </c>
      <c r="B61" s="713"/>
      <c r="C61" s="643"/>
      <c r="D61" s="644"/>
      <c r="E61" s="644"/>
      <c r="F61" s="640"/>
      <c r="G61" s="643"/>
      <c r="H61" s="643"/>
      <c r="I61" s="643"/>
      <c r="J61" s="641"/>
      <c r="K61" s="638"/>
      <c r="L61" s="638"/>
      <c r="M61" s="642"/>
    </row>
    <row r="62" spans="1:13" s="236" customFormat="1" ht="23.25">
      <c r="A62" s="704" t="s">
        <v>432</v>
      </c>
      <c r="B62" s="713"/>
      <c r="C62" s="643"/>
      <c r="D62" s="644"/>
      <c r="E62" s="644"/>
      <c r="F62" s="640"/>
      <c r="G62" s="643"/>
      <c r="H62" s="643"/>
      <c r="I62" s="643"/>
      <c r="J62" s="641"/>
      <c r="K62" s="638"/>
      <c r="L62" s="638"/>
      <c r="M62" s="642"/>
    </row>
    <row r="63" spans="1:13" s="236" customFormat="1" ht="23.25">
      <c r="A63" s="985" t="s">
        <v>488</v>
      </c>
      <c r="B63" s="986"/>
      <c r="C63" s="643"/>
      <c r="D63" s="644"/>
      <c r="E63" s="644"/>
      <c r="F63" s="640"/>
      <c r="G63" s="643"/>
      <c r="H63" s="643"/>
      <c r="I63" s="643"/>
      <c r="J63" s="641"/>
      <c r="K63" s="638"/>
      <c r="L63" s="638"/>
      <c r="M63" s="642"/>
    </row>
    <row r="64" spans="1:13" s="240" customFormat="1" ht="24" thickBot="1">
      <c r="A64" s="1468" t="s">
        <v>482</v>
      </c>
      <c r="B64" s="1470"/>
      <c r="C64" s="651"/>
      <c r="D64" s="651"/>
      <c r="E64" s="651"/>
      <c r="F64" s="651"/>
      <c r="G64" s="651"/>
      <c r="H64" s="651"/>
      <c r="I64" s="651"/>
      <c r="J64" s="651"/>
      <c r="K64" s="651"/>
      <c r="L64" s="651"/>
      <c r="M64" s="651"/>
    </row>
    <row r="65" spans="1:13" ht="27" thickBot="1">
      <c r="A65" s="1468" t="s">
        <v>335</v>
      </c>
      <c r="B65" s="1469"/>
      <c r="C65" s="670"/>
      <c r="D65" s="670"/>
      <c r="E65" s="670"/>
      <c r="F65" s="670"/>
      <c r="G65" s="670"/>
      <c r="H65" s="670"/>
      <c r="I65" s="670"/>
      <c r="J65" s="670"/>
      <c r="K65" s="670"/>
      <c r="L65" s="670"/>
      <c r="M65" s="670"/>
    </row>
  </sheetData>
  <sheetProtection/>
  <mergeCells count="11">
    <mergeCell ref="A65:B65"/>
    <mergeCell ref="A33:B33"/>
    <mergeCell ref="A16:B18"/>
    <mergeCell ref="A48:B48"/>
    <mergeCell ref="A64:B64"/>
    <mergeCell ref="K16:M16"/>
    <mergeCell ref="K17:L17"/>
    <mergeCell ref="C16:F16"/>
    <mergeCell ref="G16:J16"/>
    <mergeCell ref="G17:H17"/>
    <mergeCell ref="C17:D17"/>
  </mergeCells>
  <printOptions/>
  <pageMargins left="0.4330708661417323" right="0.31496062992125984" top="0.5118110236220472" bottom="0.1968503937007874" header="0.5118110236220472" footer="0.2362204724409449"/>
  <pageSetup horizontalDpi="300" verticalDpi="300" orientation="landscape" paperSize="9" scale="87" r:id="rId1"/>
  <headerFooter alignWithMargins="0">
    <oddFooter>&amp;R&amp;9&amp;A</oddFooter>
  </headerFooter>
  <rowBreaks count="1" manualBreakCount="1">
    <brk id="4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Y64"/>
  <sheetViews>
    <sheetView showGridLines="0" view="pageBreakPreview" zoomScale="80" zoomScaleNormal="80" zoomScaleSheetLayoutView="80" zoomScalePageLayoutView="0" workbookViewId="0" topLeftCell="A1">
      <selection activeCell="L64" sqref="L64"/>
    </sheetView>
  </sheetViews>
  <sheetFormatPr defaultColWidth="9.140625" defaultRowHeight="21.75"/>
  <cols>
    <col min="1" max="1" width="6.00390625" style="380" customWidth="1"/>
    <col min="2" max="2" width="17.421875" style="347" customWidth="1"/>
    <col min="3" max="3" width="9.28125" style="347" customWidth="1"/>
    <col min="4" max="4" width="7.421875" style="623" customWidth="1"/>
    <col min="5" max="5" width="7.7109375" style="623" customWidth="1"/>
    <col min="6" max="6" width="11.00390625" style="347" customWidth="1"/>
    <col min="7" max="7" width="9.00390625" style="347" customWidth="1"/>
    <col min="8" max="9" width="8.8515625" style="347" customWidth="1"/>
    <col min="10" max="10" width="10.7109375" style="347" customWidth="1"/>
    <col min="11" max="11" width="8.7109375" style="347" customWidth="1"/>
    <col min="12" max="12" width="15.421875" style="347" customWidth="1"/>
    <col min="13" max="13" width="8.421875" style="347" customWidth="1"/>
    <col min="14" max="14" width="7.140625" style="347" customWidth="1"/>
    <col min="15" max="15" width="8.140625" style="347" customWidth="1"/>
    <col min="16" max="16" width="11.7109375" style="347" customWidth="1"/>
    <col min="17" max="17" width="8.28125" style="347" customWidth="1"/>
    <col min="18" max="18" width="9.8515625" style="347" customWidth="1"/>
    <col min="19" max="19" width="10.8515625" style="347" customWidth="1"/>
    <col min="20" max="20" width="11.28125" style="347" customWidth="1"/>
    <col min="21" max="21" width="9.8515625" style="347" customWidth="1"/>
    <col min="22" max="16384" width="9.140625" style="347" customWidth="1"/>
  </cols>
  <sheetData>
    <row r="1" spans="1:19" s="316" customFormat="1" ht="21">
      <c r="A1" s="314" t="s">
        <v>490</v>
      </c>
      <c r="B1" s="315"/>
      <c r="C1" s="315"/>
      <c r="D1" s="610"/>
      <c r="E1" s="610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19" s="316" customFormat="1" ht="21">
      <c r="A2" s="314" t="s">
        <v>489</v>
      </c>
      <c r="B2" s="315"/>
      <c r="C2" s="315"/>
      <c r="D2" s="610"/>
      <c r="E2" s="610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</row>
    <row r="3" spans="1:19" s="316" customFormat="1" ht="21">
      <c r="A3" s="314" t="s">
        <v>463</v>
      </c>
      <c r="B3" s="315"/>
      <c r="C3" s="315"/>
      <c r="D3" s="610"/>
      <c r="E3" s="610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</row>
    <row r="4" spans="1:18" s="316" customFormat="1" ht="21.75" thickBot="1">
      <c r="A4" s="317"/>
      <c r="B4" s="318" t="s">
        <v>241</v>
      </c>
      <c r="D4" s="611"/>
      <c r="E4" s="611"/>
      <c r="K4" s="318"/>
      <c r="R4" s="343"/>
    </row>
    <row r="5" spans="1:18" s="316" customFormat="1" ht="18" customHeight="1">
      <c r="A5" s="319"/>
      <c r="B5" s="320" t="s">
        <v>242</v>
      </c>
      <c r="C5" s="320"/>
      <c r="D5" s="612"/>
      <c r="E5" s="612"/>
      <c r="F5" s="320"/>
      <c r="G5" s="320"/>
      <c r="H5" s="320"/>
      <c r="I5" s="321"/>
      <c r="J5" s="322" t="s">
        <v>243</v>
      </c>
      <c r="K5" s="320"/>
      <c r="L5" s="320"/>
      <c r="M5" s="320"/>
      <c r="N5" s="320"/>
      <c r="O5" s="320"/>
      <c r="P5" s="320"/>
      <c r="Q5" s="321"/>
      <c r="R5" s="804"/>
    </row>
    <row r="6" spans="1:18" s="327" customFormat="1" ht="21">
      <c r="A6" s="594" t="s">
        <v>312</v>
      </c>
      <c r="B6" s="325" t="s">
        <v>244</v>
      </c>
      <c r="C6" s="323"/>
      <c r="D6" s="613"/>
      <c r="E6" s="614"/>
      <c r="F6" s="780" t="s">
        <v>245</v>
      </c>
      <c r="G6" s="780"/>
      <c r="H6" s="780"/>
      <c r="I6" s="326" t="s">
        <v>318</v>
      </c>
      <c r="J6" s="811" t="s">
        <v>244</v>
      </c>
      <c r="K6" s="323"/>
      <c r="L6" s="323"/>
      <c r="M6" s="325" t="s">
        <v>245</v>
      </c>
      <c r="N6" s="323"/>
      <c r="O6" s="324"/>
      <c r="P6" s="332" t="s">
        <v>318</v>
      </c>
      <c r="Q6" s="806" t="s">
        <v>318</v>
      </c>
      <c r="R6" s="782"/>
    </row>
    <row r="7" spans="1:18" s="327" customFormat="1" ht="21">
      <c r="A7" s="594" t="s">
        <v>315</v>
      </c>
      <c r="B7" s="763"/>
      <c r="C7" s="759"/>
      <c r="D7" s="760"/>
      <c r="E7" s="761"/>
      <c r="F7" s="781" t="s">
        <v>246</v>
      </c>
      <c r="G7" s="781"/>
      <c r="H7" s="781"/>
      <c r="I7" s="768" t="s">
        <v>449</v>
      </c>
      <c r="J7" s="594"/>
      <c r="K7" s="759"/>
      <c r="L7" s="759"/>
      <c r="M7" s="764" t="s">
        <v>246</v>
      </c>
      <c r="N7" s="765"/>
      <c r="O7" s="766"/>
      <c r="P7" s="767" t="s">
        <v>516</v>
      </c>
      <c r="Q7" s="807" t="s">
        <v>515</v>
      </c>
      <c r="R7" s="782"/>
    </row>
    <row r="8" spans="1:18" s="327" customFormat="1" ht="28.5" customHeight="1" thickBot="1">
      <c r="A8" s="769"/>
      <c r="B8" s="770"/>
      <c r="C8" s="771"/>
      <c r="D8" s="772"/>
      <c r="E8" s="773"/>
      <c r="F8" s="808" t="s">
        <v>480</v>
      </c>
      <c r="G8" s="809" t="s">
        <v>481</v>
      </c>
      <c r="H8" s="808" t="s">
        <v>327</v>
      </c>
      <c r="I8" s="829"/>
      <c r="J8" s="769"/>
      <c r="K8" s="771"/>
      <c r="L8" s="771"/>
      <c r="M8" s="808" t="s">
        <v>480</v>
      </c>
      <c r="N8" s="809" t="s">
        <v>481</v>
      </c>
      <c r="O8" s="808" t="s">
        <v>327</v>
      </c>
      <c r="P8" s="774"/>
      <c r="Q8" s="810"/>
      <c r="R8" s="782"/>
    </row>
    <row r="9" spans="1:18" s="327" customFormat="1" ht="21" customHeight="1">
      <c r="A9" s="330" t="s">
        <v>497</v>
      </c>
      <c r="B9" s="595"/>
      <c r="C9" s="759"/>
      <c r="D9" s="760"/>
      <c r="E9" s="761"/>
      <c r="F9" s="805"/>
      <c r="G9" s="805"/>
      <c r="H9" s="762"/>
      <c r="I9" s="813"/>
      <c r="J9" s="812" t="s">
        <v>473</v>
      </c>
      <c r="K9" s="328"/>
      <c r="L9" s="329"/>
      <c r="M9" s="805"/>
      <c r="N9" s="805"/>
      <c r="O9" s="762"/>
      <c r="P9" s="762"/>
      <c r="Q9" s="813"/>
      <c r="R9" s="782"/>
    </row>
    <row r="10" spans="1:17" s="316" customFormat="1" ht="23.25">
      <c r="A10" s="597"/>
      <c r="B10" s="335" t="s">
        <v>491</v>
      </c>
      <c r="C10" s="336"/>
      <c r="D10" s="617"/>
      <c r="E10" s="618"/>
      <c r="F10" s="776"/>
      <c r="G10" s="776"/>
      <c r="H10" s="655"/>
      <c r="I10" s="815"/>
      <c r="J10" s="814" t="s">
        <v>491</v>
      </c>
      <c r="K10" s="337"/>
      <c r="L10" s="338"/>
      <c r="M10" s="776"/>
      <c r="N10" s="776"/>
      <c r="O10" s="655"/>
      <c r="P10" s="654"/>
      <c r="Q10" s="815"/>
    </row>
    <row r="11" spans="1:17" s="316" customFormat="1" ht="23.25">
      <c r="A11" s="597"/>
      <c r="B11" s="335" t="s">
        <v>492</v>
      </c>
      <c r="C11" s="337"/>
      <c r="D11" s="619"/>
      <c r="E11" s="620"/>
      <c r="F11" s="777"/>
      <c r="G11" s="777"/>
      <c r="H11" s="655"/>
      <c r="I11" s="815"/>
      <c r="J11" s="814" t="s">
        <v>492</v>
      </c>
      <c r="K11" s="337"/>
      <c r="L11" s="338"/>
      <c r="M11" s="777"/>
      <c r="N11" s="777"/>
      <c r="O11" s="655"/>
      <c r="P11" s="655"/>
      <c r="Q11" s="815"/>
    </row>
    <row r="12" spans="1:17" s="316" customFormat="1" ht="23.25">
      <c r="A12" s="597"/>
      <c r="B12" s="339" t="s">
        <v>493</v>
      </c>
      <c r="C12" s="337"/>
      <c r="D12" s="619"/>
      <c r="E12" s="620"/>
      <c r="F12" s="777"/>
      <c r="G12" s="777"/>
      <c r="H12" s="777"/>
      <c r="I12" s="815"/>
      <c r="J12" s="816" t="s">
        <v>493</v>
      </c>
      <c r="K12" s="337"/>
      <c r="L12" s="338"/>
      <c r="M12" s="777"/>
      <c r="N12" s="777"/>
      <c r="O12" s="777"/>
      <c r="P12" s="654"/>
      <c r="Q12" s="815"/>
    </row>
    <row r="13" spans="1:17" s="327" customFormat="1" ht="21">
      <c r="A13" s="330" t="s">
        <v>424</v>
      </c>
      <c r="B13" s="333"/>
      <c r="C13" s="328"/>
      <c r="D13" s="615"/>
      <c r="E13" s="616"/>
      <c r="F13" s="775"/>
      <c r="G13" s="775"/>
      <c r="H13" s="596"/>
      <c r="I13" s="818"/>
      <c r="J13" s="817" t="s">
        <v>424</v>
      </c>
      <c r="K13" s="331"/>
      <c r="L13" s="334"/>
      <c r="M13" s="775"/>
      <c r="N13" s="775"/>
      <c r="O13" s="596"/>
      <c r="P13" s="596"/>
      <c r="Q13" s="818"/>
    </row>
    <row r="14" spans="1:17" s="316" customFormat="1" ht="23.25">
      <c r="A14" s="597"/>
      <c r="B14" s="335" t="s">
        <v>491</v>
      </c>
      <c r="C14" s="336"/>
      <c r="D14" s="617"/>
      <c r="E14" s="618"/>
      <c r="F14" s="778"/>
      <c r="G14" s="778"/>
      <c r="H14" s="599"/>
      <c r="I14" s="815"/>
      <c r="J14" s="814" t="s">
        <v>491</v>
      </c>
      <c r="K14" s="337"/>
      <c r="L14" s="338"/>
      <c r="M14" s="778"/>
      <c r="N14" s="778"/>
      <c r="O14" s="599"/>
      <c r="P14" s="599"/>
      <c r="Q14" s="815"/>
    </row>
    <row r="15" spans="1:17" s="316" customFormat="1" ht="23.25">
      <c r="A15" s="597"/>
      <c r="B15" s="335" t="s">
        <v>492</v>
      </c>
      <c r="C15" s="337"/>
      <c r="D15" s="619"/>
      <c r="E15" s="620"/>
      <c r="F15" s="778"/>
      <c r="G15" s="778"/>
      <c r="H15" s="599"/>
      <c r="I15" s="815"/>
      <c r="J15" s="814" t="s">
        <v>492</v>
      </c>
      <c r="K15" s="337"/>
      <c r="L15" s="338"/>
      <c r="M15" s="778"/>
      <c r="N15" s="778"/>
      <c r="O15" s="599"/>
      <c r="P15" s="598"/>
      <c r="Q15" s="815"/>
    </row>
    <row r="16" spans="1:17" s="316" customFormat="1" ht="24" thickBot="1">
      <c r="A16" s="783"/>
      <c r="B16" s="784" t="s">
        <v>493</v>
      </c>
      <c r="C16" s="785"/>
      <c r="D16" s="786"/>
      <c r="E16" s="787"/>
      <c r="F16" s="788"/>
      <c r="G16" s="788"/>
      <c r="H16" s="789"/>
      <c r="I16" s="820"/>
      <c r="J16" s="819" t="s">
        <v>493</v>
      </c>
      <c r="K16" s="785"/>
      <c r="L16" s="790"/>
      <c r="M16" s="788"/>
      <c r="N16" s="788"/>
      <c r="O16" s="789"/>
      <c r="P16" s="789"/>
      <c r="Q16" s="820"/>
    </row>
    <row r="17" spans="1:17" s="600" customFormat="1" ht="24" thickBot="1">
      <c r="A17" s="794" t="s">
        <v>247</v>
      </c>
      <c r="B17" s="795"/>
      <c r="C17" s="796"/>
      <c r="D17" s="797"/>
      <c r="E17" s="798"/>
      <c r="F17" s="799"/>
      <c r="G17" s="800"/>
      <c r="H17" s="801"/>
      <c r="I17" s="803"/>
      <c r="J17" s="794" t="s">
        <v>247</v>
      </c>
      <c r="K17" s="796"/>
      <c r="L17" s="802"/>
      <c r="M17" s="799"/>
      <c r="N17" s="800"/>
      <c r="O17" s="801"/>
      <c r="P17" s="801"/>
      <c r="Q17" s="803"/>
    </row>
    <row r="18" spans="1:17" s="658" customFormat="1" ht="23.25">
      <c r="A18" s="791"/>
      <c r="B18" s="335" t="s">
        <v>491</v>
      </c>
      <c r="C18" s="659"/>
      <c r="D18" s="660"/>
      <c r="E18" s="661"/>
      <c r="F18" s="792"/>
      <c r="G18" s="792"/>
      <c r="H18" s="793"/>
      <c r="I18" s="821"/>
      <c r="J18" s="814" t="s">
        <v>491</v>
      </c>
      <c r="K18" s="659"/>
      <c r="L18" s="662"/>
      <c r="M18" s="792"/>
      <c r="N18" s="792"/>
      <c r="O18" s="793"/>
      <c r="P18" s="793"/>
      <c r="Q18" s="821"/>
    </row>
    <row r="19" spans="1:17" s="663" customFormat="1" ht="23.25">
      <c r="A19" s="656"/>
      <c r="B19" s="335" t="s">
        <v>492</v>
      </c>
      <c r="C19" s="659"/>
      <c r="D19" s="660"/>
      <c r="E19" s="661"/>
      <c r="F19" s="779"/>
      <c r="G19" s="779"/>
      <c r="H19" s="657"/>
      <c r="I19" s="822"/>
      <c r="J19" s="814" t="s">
        <v>492</v>
      </c>
      <c r="K19" s="659"/>
      <c r="L19" s="662"/>
      <c r="M19" s="779"/>
      <c r="N19" s="779"/>
      <c r="O19" s="657"/>
      <c r="P19" s="657"/>
      <c r="Q19" s="822"/>
    </row>
    <row r="20" spans="1:17" s="658" customFormat="1" ht="24" thickBot="1">
      <c r="A20" s="664"/>
      <c r="B20" s="830" t="s">
        <v>493</v>
      </c>
      <c r="C20" s="665"/>
      <c r="D20" s="666"/>
      <c r="E20" s="667"/>
      <c r="F20" s="824"/>
      <c r="G20" s="825"/>
      <c r="H20" s="826"/>
      <c r="I20" s="828"/>
      <c r="J20" s="823" t="s">
        <v>493</v>
      </c>
      <c r="K20" s="665"/>
      <c r="L20" s="668"/>
      <c r="M20" s="824"/>
      <c r="N20" s="825"/>
      <c r="O20" s="826"/>
      <c r="P20" s="827"/>
      <c r="Q20" s="828"/>
    </row>
    <row r="21" spans="1:19" s="316" customFormat="1" ht="23.25">
      <c r="A21" s="340"/>
      <c r="B21" s="341"/>
      <c r="C21" s="342"/>
      <c r="D21" s="621"/>
      <c r="E21" s="621"/>
      <c r="F21" s="342"/>
      <c r="G21" s="342"/>
      <c r="H21" s="342"/>
      <c r="I21" s="342"/>
      <c r="J21" s="342"/>
      <c r="K21" s="341"/>
      <c r="L21" s="342"/>
      <c r="M21" s="342"/>
      <c r="N21" s="342"/>
      <c r="O21" s="342"/>
      <c r="P21" s="342"/>
      <c r="Q21" s="342"/>
      <c r="R21" s="342"/>
      <c r="S21" s="343"/>
    </row>
    <row r="22" spans="1:19" s="316" customFormat="1" ht="23.25">
      <c r="A22" s="344"/>
      <c r="B22" s="341"/>
      <c r="C22" s="342"/>
      <c r="D22" s="621"/>
      <c r="E22" s="621"/>
      <c r="F22" s="342"/>
      <c r="G22" s="342"/>
      <c r="H22" s="342"/>
      <c r="I22" s="342"/>
      <c r="J22" s="342"/>
      <c r="K22" s="341"/>
      <c r="L22" s="342"/>
      <c r="M22" s="342"/>
      <c r="N22" s="342"/>
      <c r="O22" s="342"/>
      <c r="P22" s="342"/>
      <c r="Q22" s="342"/>
      <c r="R22" s="342"/>
      <c r="S22" s="343"/>
    </row>
    <row r="23" spans="1:19" s="316" customFormat="1" ht="23.25">
      <c r="A23" s="344"/>
      <c r="B23" s="341"/>
      <c r="C23" s="342"/>
      <c r="D23" s="621"/>
      <c r="E23" s="621"/>
      <c r="F23" s="342"/>
      <c r="G23" s="342"/>
      <c r="H23" s="342"/>
      <c r="I23" s="342"/>
      <c r="J23" s="342"/>
      <c r="K23" s="341"/>
      <c r="L23" s="342"/>
      <c r="M23" s="342"/>
      <c r="N23" s="342"/>
      <c r="O23" s="342"/>
      <c r="P23" s="342"/>
      <c r="Q23" s="342"/>
      <c r="R23" s="342"/>
      <c r="S23" s="343"/>
    </row>
    <row r="24" spans="1:19" s="316" customFormat="1" ht="23.25">
      <c r="A24" s="344"/>
      <c r="B24" s="341"/>
      <c r="C24" s="342"/>
      <c r="D24" s="621"/>
      <c r="E24" s="621"/>
      <c r="F24" s="342"/>
      <c r="G24" s="342"/>
      <c r="H24" s="342"/>
      <c r="I24" s="342"/>
      <c r="J24" s="342"/>
      <c r="K24" s="341"/>
      <c r="L24" s="342"/>
      <c r="M24" s="342"/>
      <c r="N24" s="342"/>
      <c r="O24" s="342"/>
      <c r="P24" s="342"/>
      <c r="Q24" s="342"/>
      <c r="R24" s="342"/>
      <c r="S24" s="343"/>
    </row>
    <row r="25" spans="1:19" s="316" customFormat="1" ht="23.25">
      <c r="A25" s="344"/>
      <c r="B25" s="341"/>
      <c r="C25" s="342"/>
      <c r="D25" s="621"/>
      <c r="E25" s="621"/>
      <c r="F25" s="342"/>
      <c r="G25" s="342"/>
      <c r="H25" s="342"/>
      <c r="I25" s="342"/>
      <c r="J25" s="342"/>
      <c r="K25" s="341"/>
      <c r="L25" s="342"/>
      <c r="M25" s="342"/>
      <c r="N25" s="342"/>
      <c r="O25" s="342"/>
      <c r="P25" s="342"/>
      <c r="Q25" s="342"/>
      <c r="R25" s="342"/>
      <c r="S25" s="343"/>
    </row>
    <row r="26" spans="1:19" s="316" customFormat="1" ht="23.25">
      <c r="A26" s="344"/>
      <c r="B26" s="341"/>
      <c r="C26" s="342"/>
      <c r="D26" s="621"/>
      <c r="E26" s="621"/>
      <c r="F26" s="342"/>
      <c r="G26" s="342"/>
      <c r="H26" s="342"/>
      <c r="I26" s="342"/>
      <c r="J26" s="342"/>
      <c r="K26" s="341"/>
      <c r="L26" s="342"/>
      <c r="M26" s="342"/>
      <c r="N26" s="342"/>
      <c r="O26" s="342"/>
      <c r="P26" s="342"/>
      <c r="Q26" s="342"/>
      <c r="R26" s="342"/>
      <c r="S26" s="343"/>
    </row>
    <row r="27" spans="1:19" s="316" customFormat="1" ht="23.25">
      <c r="A27" s="344"/>
      <c r="B27" s="341"/>
      <c r="C27" s="342"/>
      <c r="D27" s="621"/>
      <c r="E27" s="621"/>
      <c r="F27" s="342"/>
      <c r="G27" s="342"/>
      <c r="H27" s="342"/>
      <c r="I27" s="342"/>
      <c r="J27" s="342"/>
      <c r="K27" s="341"/>
      <c r="L27" s="342"/>
      <c r="M27" s="342"/>
      <c r="N27" s="342"/>
      <c r="O27" s="342"/>
      <c r="P27" s="342"/>
      <c r="Q27" s="342"/>
      <c r="R27" s="342"/>
      <c r="S27" s="343"/>
    </row>
    <row r="28" spans="1:19" s="316" customFormat="1" ht="23.25">
      <c r="A28" s="344"/>
      <c r="B28" s="341"/>
      <c r="C28" s="342"/>
      <c r="D28" s="621"/>
      <c r="E28" s="621"/>
      <c r="F28" s="342"/>
      <c r="G28" s="342"/>
      <c r="H28" s="342"/>
      <c r="I28" s="342"/>
      <c r="J28" s="342"/>
      <c r="K28" s="341"/>
      <c r="L28" s="342"/>
      <c r="M28" s="342"/>
      <c r="N28" s="342"/>
      <c r="O28" s="342"/>
      <c r="P28" s="342"/>
      <c r="Q28" s="342"/>
      <c r="R28" s="342"/>
      <c r="S28" s="343"/>
    </row>
    <row r="29" spans="1:19" s="316" customFormat="1" ht="23.25">
      <c r="A29" s="344"/>
      <c r="B29" s="341"/>
      <c r="C29" s="342"/>
      <c r="D29" s="621"/>
      <c r="E29" s="621"/>
      <c r="F29" s="342"/>
      <c r="G29" s="342"/>
      <c r="H29" s="342"/>
      <c r="I29" s="342"/>
      <c r="J29" s="342"/>
      <c r="K29" s="341"/>
      <c r="L29" s="342"/>
      <c r="M29" s="342"/>
      <c r="N29" s="342"/>
      <c r="O29" s="342"/>
      <c r="P29" s="342"/>
      <c r="Q29" s="342"/>
      <c r="R29" s="342"/>
      <c r="S29" s="343"/>
    </row>
    <row r="30" spans="1:19" s="316" customFormat="1" ht="23.25">
      <c r="A30" s="344"/>
      <c r="B30" s="341"/>
      <c r="C30" s="342"/>
      <c r="D30" s="621"/>
      <c r="E30" s="621"/>
      <c r="F30" s="342"/>
      <c r="G30" s="342"/>
      <c r="H30" s="342"/>
      <c r="I30" s="342"/>
      <c r="J30" s="342"/>
      <c r="K30" s="341"/>
      <c r="L30" s="342"/>
      <c r="M30" s="342"/>
      <c r="N30" s="342"/>
      <c r="O30" s="342"/>
      <c r="P30" s="342"/>
      <c r="Q30" s="342"/>
      <c r="R30" s="342"/>
      <c r="S30" s="343"/>
    </row>
    <row r="31" spans="1:19" s="316" customFormat="1" ht="23.25">
      <c r="A31" s="344"/>
      <c r="B31" s="341"/>
      <c r="C31" s="342"/>
      <c r="D31" s="621"/>
      <c r="E31" s="621"/>
      <c r="F31" s="342"/>
      <c r="G31" s="342"/>
      <c r="H31" s="342"/>
      <c r="I31" s="342"/>
      <c r="J31" s="342"/>
      <c r="K31" s="341"/>
      <c r="L31" s="342"/>
      <c r="M31" s="342"/>
      <c r="N31" s="342"/>
      <c r="O31" s="342"/>
      <c r="P31" s="342"/>
      <c r="Q31" s="342"/>
      <c r="R31" s="342"/>
      <c r="S31" s="343"/>
    </row>
    <row r="32" spans="1:19" s="316" customFormat="1" ht="23.25">
      <c r="A32" s="344"/>
      <c r="B32" s="341"/>
      <c r="C32" s="342"/>
      <c r="D32" s="621"/>
      <c r="E32" s="621"/>
      <c r="F32" s="342"/>
      <c r="G32" s="342"/>
      <c r="H32" s="342"/>
      <c r="I32" s="342"/>
      <c r="J32" s="342"/>
      <c r="K32" s="341"/>
      <c r="L32" s="342"/>
      <c r="M32" s="342"/>
      <c r="N32" s="342"/>
      <c r="O32" s="342"/>
      <c r="P32" s="342"/>
      <c r="Q32" s="342"/>
      <c r="R32" s="342"/>
      <c r="S32" s="343"/>
    </row>
    <row r="33" spans="1:19" s="316" customFormat="1" ht="23.25">
      <c r="A33" s="344"/>
      <c r="B33" s="341"/>
      <c r="C33" s="342"/>
      <c r="D33" s="621"/>
      <c r="E33" s="621"/>
      <c r="F33" s="342"/>
      <c r="G33" s="342"/>
      <c r="H33" s="342"/>
      <c r="I33" s="342"/>
      <c r="J33" s="342"/>
      <c r="K33" s="341"/>
      <c r="L33" s="342"/>
      <c r="M33" s="342"/>
      <c r="N33" s="342"/>
      <c r="O33" s="342"/>
      <c r="P33" s="342"/>
      <c r="Q33" s="342"/>
      <c r="R33" s="342"/>
      <c r="S33" s="343"/>
    </row>
    <row r="34" spans="1:19" s="316" customFormat="1" ht="23.25">
      <c r="A34" s="344"/>
      <c r="B34" s="341"/>
      <c r="C34" s="342"/>
      <c r="D34" s="621"/>
      <c r="E34" s="621"/>
      <c r="F34" s="342"/>
      <c r="G34" s="342"/>
      <c r="H34" s="342"/>
      <c r="I34" s="342"/>
      <c r="J34" s="342"/>
      <c r="K34" s="341"/>
      <c r="L34" s="342"/>
      <c r="M34" s="342"/>
      <c r="N34" s="342"/>
      <c r="O34" s="342"/>
      <c r="P34" s="342"/>
      <c r="Q34" s="342"/>
      <c r="R34" s="342"/>
      <c r="S34" s="343"/>
    </row>
    <row r="35" spans="1:19" ht="21">
      <c r="A35" s="345" t="s">
        <v>498</v>
      </c>
      <c r="B35" s="346"/>
      <c r="C35" s="346"/>
      <c r="D35" s="622"/>
      <c r="E35" s="622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</row>
    <row r="36" spans="1:19" ht="21">
      <c r="A36" s="345" t="s">
        <v>273</v>
      </c>
      <c r="B36" s="346"/>
      <c r="C36" s="346"/>
      <c r="D36" s="622"/>
      <c r="E36" s="622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</row>
    <row r="37" spans="1:11" ht="21.75" thickBot="1">
      <c r="A37" s="348"/>
      <c r="B37" s="349" t="s">
        <v>241</v>
      </c>
      <c r="K37" s="349"/>
    </row>
    <row r="38" spans="1:25" ht="18" customHeight="1">
      <c r="A38" s="350"/>
      <c r="B38" s="351" t="s">
        <v>242</v>
      </c>
      <c r="C38" s="351"/>
      <c r="D38" s="624"/>
      <c r="E38" s="624"/>
      <c r="F38" s="351"/>
      <c r="G38" s="351"/>
      <c r="H38" s="351"/>
      <c r="I38" s="351"/>
      <c r="J38" s="351"/>
      <c r="K38" s="351"/>
      <c r="L38" s="352"/>
      <c r="M38" s="350"/>
      <c r="N38" s="351" t="s">
        <v>243</v>
      </c>
      <c r="O38" s="351"/>
      <c r="P38" s="624"/>
      <c r="Q38" s="624"/>
      <c r="R38" s="351"/>
      <c r="S38" s="351"/>
      <c r="T38" s="351"/>
      <c r="U38" s="351"/>
      <c r="V38" s="351"/>
      <c r="W38" s="351"/>
      <c r="X38" s="352"/>
      <c r="Y38" s="806" t="s">
        <v>318</v>
      </c>
    </row>
    <row r="39" spans="1:25" s="357" customFormat="1" ht="21" customHeight="1">
      <c r="A39" s="353" t="s">
        <v>312</v>
      </c>
      <c r="B39" s="354" t="s">
        <v>248</v>
      </c>
      <c r="C39" s="355" t="s">
        <v>249</v>
      </c>
      <c r="D39" s="1511" t="s">
        <v>250</v>
      </c>
      <c r="E39" s="1512"/>
      <c r="F39" s="1506" t="s">
        <v>245</v>
      </c>
      <c r="G39" s="1507"/>
      <c r="H39" s="1508"/>
      <c r="I39" s="355" t="s">
        <v>144</v>
      </c>
      <c r="J39" s="1509" t="s">
        <v>425</v>
      </c>
      <c r="K39" s="1510"/>
      <c r="L39" s="356" t="s">
        <v>318</v>
      </c>
      <c r="M39" s="353" t="s">
        <v>312</v>
      </c>
      <c r="N39" s="1513" t="s">
        <v>248</v>
      </c>
      <c r="O39" s="355" t="s">
        <v>249</v>
      </c>
      <c r="P39" s="1511" t="s">
        <v>250</v>
      </c>
      <c r="Q39" s="1512"/>
      <c r="R39" s="1506" t="s">
        <v>245</v>
      </c>
      <c r="S39" s="1507"/>
      <c r="T39" s="1508"/>
      <c r="U39" s="355" t="s">
        <v>144</v>
      </c>
      <c r="V39" s="1509" t="s">
        <v>425</v>
      </c>
      <c r="W39" s="1510"/>
      <c r="X39" s="356" t="s">
        <v>318</v>
      </c>
      <c r="Y39" s="807" t="s">
        <v>515</v>
      </c>
    </row>
    <row r="40" spans="1:25" s="357" customFormat="1" ht="21">
      <c r="A40" s="601" t="s">
        <v>315</v>
      </c>
      <c r="B40" s="602"/>
      <c r="C40" s="603" t="s">
        <v>327</v>
      </c>
      <c r="D40" s="625" t="s">
        <v>426</v>
      </c>
      <c r="E40" s="625" t="s">
        <v>427</v>
      </c>
      <c r="F40" s="1460" t="s">
        <v>246</v>
      </c>
      <c r="G40" s="1461"/>
      <c r="H40" s="1505"/>
      <c r="I40" s="603" t="s">
        <v>251</v>
      </c>
      <c r="J40" s="603" t="s">
        <v>426</v>
      </c>
      <c r="K40" s="603" t="s">
        <v>427</v>
      </c>
      <c r="L40" s="604" t="s">
        <v>449</v>
      </c>
      <c r="M40" s="601" t="s">
        <v>315</v>
      </c>
      <c r="N40" s="1514"/>
      <c r="O40" s="603" t="s">
        <v>327</v>
      </c>
      <c r="P40" s="625" t="s">
        <v>426</v>
      </c>
      <c r="Q40" s="625" t="s">
        <v>427</v>
      </c>
      <c r="R40" s="1460" t="s">
        <v>246</v>
      </c>
      <c r="S40" s="1461"/>
      <c r="T40" s="1505"/>
      <c r="U40" s="603" t="s">
        <v>251</v>
      </c>
      <c r="V40" s="603" t="s">
        <v>426</v>
      </c>
      <c r="W40" s="603" t="s">
        <v>427</v>
      </c>
      <c r="X40" s="604" t="s">
        <v>516</v>
      </c>
      <c r="Y40" s="807"/>
    </row>
    <row r="41" spans="1:25" s="357" customFormat="1" ht="21">
      <c r="A41" s="831"/>
      <c r="B41" s="832"/>
      <c r="C41" s="832"/>
      <c r="D41" s="833"/>
      <c r="E41" s="833"/>
      <c r="F41" s="355" t="s">
        <v>480</v>
      </c>
      <c r="G41" s="355" t="s">
        <v>481</v>
      </c>
      <c r="H41" s="355" t="s">
        <v>327</v>
      </c>
      <c r="I41" s="832"/>
      <c r="J41" s="832"/>
      <c r="K41" s="832"/>
      <c r="L41" s="834"/>
      <c r="M41" s="831"/>
      <c r="N41" s="832"/>
      <c r="O41" s="832"/>
      <c r="P41" s="833"/>
      <c r="Q41" s="833"/>
      <c r="R41" s="355" t="s">
        <v>480</v>
      </c>
      <c r="S41" s="355" t="s">
        <v>481</v>
      </c>
      <c r="T41" s="355" t="s">
        <v>327</v>
      </c>
      <c r="U41" s="832"/>
      <c r="V41" s="832"/>
      <c r="W41" s="832"/>
      <c r="X41" s="835"/>
      <c r="Y41" s="842"/>
    </row>
    <row r="42" spans="1:25" s="359" customFormat="1" ht="21">
      <c r="A42" s="836" t="s">
        <v>496</v>
      </c>
      <c r="B42" s="837"/>
      <c r="C42" s="837"/>
      <c r="D42" s="838"/>
      <c r="E42" s="838"/>
      <c r="F42" s="837"/>
      <c r="G42" s="837"/>
      <c r="H42" s="837"/>
      <c r="I42" s="837"/>
      <c r="J42" s="837"/>
      <c r="K42" s="837"/>
      <c r="L42" s="839"/>
      <c r="M42" s="836" t="s">
        <v>496</v>
      </c>
      <c r="N42" s="837"/>
      <c r="O42" s="837"/>
      <c r="P42" s="838"/>
      <c r="Q42" s="838"/>
      <c r="R42" s="837"/>
      <c r="S42" s="837"/>
      <c r="T42" s="837"/>
      <c r="U42" s="837"/>
      <c r="V42" s="837"/>
      <c r="W42" s="837"/>
      <c r="X42" s="837"/>
      <c r="Y42" s="843"/>
    </row>
    <row r="43" spans="1:25" ht="21">
      <c r="A43" s="360">
        <v>1</v>
      </c>
      <c r="B43" s="361"/>
      <c r="C43" s="627">
        <f>+D43+E43</f>
        <v>0</v>
      </c>
      <c r="D43" s="627"/>
      <c r="E43" s="627"/>
      <c r="F43" s="362"/>
      <c r="G43" s="362"/>
      <c r="H43" s="362">
        <f>+F43+G43</f>
        <v>0</v>
      </c>
      <c r="I43" s="363"/>
      <c r="J43" s="363"/>
      <c r="K43" s="364"/>
      <c r="L43" s="365">
        <f>+((D43*J43)+(E43*K43))*H43</f>
        <v>0</v>
      </c>
      <c r="M43" s="360">
        <v>1</v>
      </c>
      <c r="N43" s="361"/>
      <c r="O43" s="627">
        <f>+P43+Q43</f>
        <v>0</v>
      </c>
      <c r="P43" s="627"/>
      <c r="Q43" s="627"/>
      <c r="R43" s="362"/>
      <c r="S43" s="362"/>
      <c r="T43" s="362">
        <f>+R43+S43</f>
        <v>0</v>
      </c>
      <c r="U43" s="363"/>
      <c r="V43" s="363"/>
      <c r="W43" s="364"/>
      <c r="X43" s="365">
        <f>+((P43*V43)+(Q43*W43))*T43</f>
        <v>0</v>
      </c>
      <c r="Y43" s="364"/>
    </row>
    <row r="44" spans="1:25" ht="21">
      <c r="A44" s="360">
        <v>2</v>
      </c>
      <c r="B44" s="364"/>
      <c r="C44" s="627">
        <f>+D44+E44</f>
        <v>0</v>
      </c>
      <c r="D44" s="627"/>
      <c r="E44" s="627"/>
      <c r="F44" s="362"/>
      <c r="G44" s="362"/>
      <c r="H44" s="362">
        <f>+F44+G44</f>
        <v>0</v>
      </c>
      <c r="I44" s="363"/>
      <c r="J44" s="363"/>
      <c r="K44" s="364"/>
      <c r="L44" s="365">
        <f>+((D44*J44)+(E44*K44))*H44</f>
        <v>0</v>
      </c>
      <c r="M44" s="360">
        <v>2</v>
      </c>
      <c r="N44" s="364"/>
      <c r="O44" s="627">
        <f>+P44+Q44</f>
        <v>0</v>
      </c>
      <c r="P44" s="627"/>
      <c r="Q44" s="627"/>
      <c r="R44" s="362"/>
      <c r="S44" s="362"/>
      <c r="T44" s="362">
        <f>+R44+S44</f>
        <v>0</v>
      </c>
      <c r="U44" s="363"/>
      <c r="V44" s="363"/>
      <c r="W44" s="364"/>
      <c r="X44" s="365">
        <f>+((P44*V44)+(Q44*W44))*T44</f>
        <v>0</v>
      </c>
      <c r="Y44" s="364"/>
    </row>
    <row r="45" spans="1:25" ht="21">
      <c r="A45" s="360">
        <v>3</v>
      </c>
      <c r="B45" s="364"/>
      <c r="C45" s="627">
        <f>+D45+E45</f>
        <v>0</v>
      </c>
      <c r="D45" s="627"/>
      <c r="E45" s="627"/>
      <c r="F45" s="362"/>
      <c r="G45" s="362"/>
      <c r="H45" s="362">
        <f>+F45+G45</f>
        <v>0</v>
      </c>
      <c r="I45" s="363"/>
      <c r="J45" s="363"/>
      <c r="K45" s="364"/>
      <c r="L45" s="365">
        <f>+((D45*J45)+(E45*K45))*H45</f>
        <v>0</v>
      </c>
      <c r="M45" s="360">
        <v>3</v>
      </c>
      <c r="N45" s="364"/>
      <c r="O45" s="627">
        <f>+P45+Q45</f>
        <v>0</v>
      </c>
      <c r="P45" s="627"/>
      <c r="Q45" s="627"/>
      <c r="R45" s="362"/>
      <c r="S45" s="362"/>
      <c r="T45" s="362">
        <f>+R45+S45</f>
        <v>0</v>
      </c>
      <c r="U45" s="363"/>
      <c r="V45" s="363"/>
      <c r="W45" s="364"/>
      <c r="X45" s="365">
        <f>+((P45*V45)+(Q45*W45))*T45</f>
        <v>0</v>
      </c>
      <c r="Y45" s="364"/>
    </row>
    <row r="46" spans="1:25" ht="21">
      <c r="A46" s="360" t="s">
        <v>428</v>
      </c>
      <c r="B46" s="364"/>
      <c r="C46" s="627"/>
      <c r="D46" s="627"/>
      <c r="E46" s="627"/>
      <c r="F46" s="362"/>
      <c r="G46" s="362"/>
      <c r="H46" s="362">
        <f>+F46+G46</f>
        <v>0</v>
      </c>
      <c r="I46" s="363"/>
      <c r="J46" s="363"/>
      <c r="K46" s="364"/>
      <c r="L46" s="365">
        <f>+((D46*J46)+(E46*K46))*H46</f>
        <v>0</v>
      </c>
      <c r="M46" s="360" t="s">
        <v>428</v>
      </c>
      <c r="N46" s="364"/>
      <c r="O46" s="627"/>
      <c r="P46" s="627"/>
      <c r="Q46" s="627"/>
      <c r="R46" s="362"/>
      <c r="S46" s="362"/>
      <c r="T46" s="362">
        <f>+R46+S46</f>
        <v>0</v>
      </c>
      <c r="U46" s="363"/>
      <c r="V46" s="363"/>
      <c r="W46" s="364"/>
      <c r="X46" s="365">
        <f>+((P46*V46)+(Q46*W46))*T46</f>
        <v>0</v>
      </c>
      <c r="Y46" s="364"/>
    </row>
    <row r="47" spans="1:25" ht="23.25">
      <c r="A47" s="366"/>
      <c r="B47" s="367" t="s">
        <v>491</v>
      </c>
      <c r="C47" s="368"/>
      <c r="D47" s="628"/>
      <c r="E47" s="628"/>
      <c r="F47" s="550">
        <f>SUM(F43:F46)</f>
        <v>0</v>
      </c>
      <c r="G47" s="550">
        <f>SUM(G43:G46)</f>
        <v>0</v>
      </c>
      <c r="H47" s="550">
        <f>SUM(H43:H46)</f>
        <v>0</v>
      </c>
      <c r="I47" s="369"/>
      <c r="J47" s="369"/>
      <c r="K47" s="370"/>
      <c r="L47" s="371">
        <f>SUM(L43:L46)</f>
        <v>0</v>
      </c>
      <c r="M47" s="366"/>
      <c r="N47" s="367" t="s">
        <v>491</v>
      </c>
      <c r="O47" s="368"/>
      <c r="P47" s="628"/>
      <c r="Q47" s="628"/>
      <c r="R47" s="550">
        <f>SUM(R43:R46)</f>
        <v>0</v>
      </c>
      <c r="S47" s="550">
        <f>SUM(S43:S46)</f>
        <v>0</v>
      </c>
      <c r="T47" s="550">
        <f>SUM(T43:T46)</f>
        <v>0</v>
      </c>
      <c r="U47" s="369"/>
      <c r="V47" s="369"/>
      <c r="W47" s="370"/>
      <c r="X47" s="368">
        <f>SUM(X43:X46)</f>
        <v>0</v>
      </c>
      <c r="Y47" s="364"/>
    </row>
    <row r="48" spans="1:25" s="359" customFormat="1" ht="21">
      <c r="A48" s="606" t="s">
        <v>429</v>
      </c>
      <c r="B48" s="358"/>
      <c r="C48" s="358"/>
      <c r="D48" s="626"/>
      <c r="E48" s="626"/>
      <c r="F48" s="358"/>
      <c r="G48" s="358"/>
      <c r="H48" s="358"/>
      <c r="I48" s="358"/>
      <c r="J48" s="358"/>
      <c r="K48" s="358"/>
      <c r="L48" s="607"/>
      <c r="M48" s="606" t="s">
        <v>429</v>
      </c>
      <c r="N48" s="358"/>
      <c r="O48" s="358"/>
      <c r="P48" s="626"/>
      <c r="Q48" s="626"/>
      <c r="R48" s="358"/>
      <c r="S48" s="358"/>
      <c r="T48" s="358"/>
      <c r="U48" s="358"/>
      <c r="V48" s="358"/>
      <c r="W48" s="358"/>
      <c r="X48" s="358"/>
      <c r="Y48" s="843"/>
    </row>
    <row r="49" spans="1:25" ht="21">
      <c r="A49" s="360">
        <v>1</v>
      </c>
      <c r="B49" s="364"/>
      <c r="C49" s="627">
        <f>+D49+E49</f>
        <v>0</v>
      </c>
      <c r="D49" s="627"/>
      <c r="E49" s="627"/>
      <c r="F49" s="362"/>
      <c r="G49" s="362"/>
      <c r="H49" s="362">
        <f>+F49+G49</f>
        <v>0</v>
      </c>
      <c r="I49" s="363"/>
      <c r="J49" s="363"/>
      <c r="K49" s="364"/>
      <c r="L49" s="365">
        <f>+((D49*J49)+(E49*K49))*H49</f>
        <v>0</v>
      </c>
      <c r="M49" s="360">
        <v>1</v>
      </c>
      <c r="N49" s="364"/>
      <c r="O49" s="627">
        <f>+P49+Q49</f>
        <v>0</v>
      </c>
      <c r="P49" s="627"/>
      <c r="Q49" s="627"/>
      <c r="R49" s="362"/>
      <c r="S49" s="362"/>
      <c r="T49" s="362">
        <f>+R49+S49</f>
        <v>0</v>
      </c>
      <c r="U49" s="363"/>
      <c r="V49" s="363"/>
      <c r="W49" s="364"/>
      <c r="X49" s="365">
        <f>+((P49*V49)+(Q49*W49))*T49</f>
        <v>0</v>
      </c>
      <c r="Y49" s="364"/>
    </row>
    <row r="50" spans="1:25" ht="21">
      <c r="A50" s="360">
        <v>2</v>
      </c>
      <c r="C50" s="627">
        <f>+D50+E50</f>
        <v>0</v>
      </c>
      <c r="D50" s="627"/>
      <c r="E50" s="627"/>
      <c r="F50" s="362"/>
      <c r="G50" s="362"/>
      <c r="H50" s="362">
        <f>+F50+G50</f>
        <v>0</v>
      </c>
      <c r="I50" s="363"/>
      <c r="J50" s="363"/>
      <c r="K50" s="364"/>
      <c r="L50" s="365">
        <f>+((D50*J50)+(E50*K50))*H50</f>
        <v>0</v>
      </c>
      <c r="M50" s="360">
        <v>2</v>
      </c>
      <c r="O50" s="627">
        <f>+P50+Q50</f>
        <v>0</v>
      </c>
      <c r="P50" s="627"/>
      <c r="Q50" s="627"/>
      <c r="R50" s="362"/>
      <c r="S50" s="362"/>
      <c r="T50" s="362">
        <f>+R50+S50</f>
        <v>0</v>
      </c>
      <c r="U50" s="363"/>
      <c r="V50" s="363"/>
      <c r="W50" s="364"/>
      <c r="X50" s="365">
        <f>+((P50*V50)+(Q50*W50))*T50</f>
        <v>0</v>
      </c>
      <c r="Y50" s="364"/>
    </row>
    <row r="51" spans="1:25" ht="21">
      <c r="A51" s="360">
        <v>3</v>
      </c>
      <c r="B51" s="364"/>
      <c r="C51" s="627">
        <f>+D51+E51</f>
        <v>0</v>
      </c>
      <c r="D51" s="627"/>
      <c r="E51" s="627"/>
      <c r="F51" s="362"/>
      <c r="G51" s="362"/>
      <c r="H51" s="362">
        <f>+F51+G51</f>
        <v>0</v>
      </c>
      <c r="I51" s="363"/>
      <c r="J51" s="363"/>
      <c r="K51" s="364"/>
      <c r="L51" s="365">
        <f>+((D51*J51)+(E51*K51))*H51</f>
        <v>0</v>
      </c>
      <c r="M51" s="360">
        <v>3</v>
      </c>
      <c r="N51" s="364"/>
      <c r="O51" s="627">
        <f>+P51+Q51</f>
        <v>0</v>
      </c>
      <c r="P51" s="627"/>
      <c r="Q51" s="627"/>
      <c r="R51" s="362"/>
      <c r="S51" s="362"/>
      <c r="T51" s="362">
        <f>+R51+S51</f>
        <v>0</v>
      </c>
      <c r="U51" s="363"/>
      <c r="V51" s="363"/>
      <c r="W51" s="364"/>
      <c r="X51" s="365">
        <f>+((P51*V51)+(Q51*W51))*T51</f>
        <v>0</v>
      </c>
      <c r="Y51" s="364"/>
    </row>
    <row r="52" spans="1:25" ht="21">
      <c r="A52" s="360" t="s">
        <v>428</v>
      </c>
      <c r="B52" s="364"/>
      <c r="C52" s="627"/>
      <c r="D52" s="627"/>
      <c r="E52" s="627"/>
      <c r="F52" s="362"/>
      <c r="G52" s="362"/>
      <c r="H52" s="362">
        <f>+F52+G52</f>
        <v>0</v>
      </c>
      <c r="I52" s="363"/>
      <c r="J52" s="363"/>
      <c r="K52" s="364"/>
      <c r="L52" s="365">
        <f>+((D52*J52)+(E52*K52))*H52</f>
        <v>0</v>
      </c>
      <c r="M52" s="360" t="s">
        <v>428</v>
      </c>
      <c r="N52" s="364"/>
      <c r="O52" s="627"/>
      <c r="P52" s="627"/>
      <c r="Q52" s="627"/>
      <c r="R52" s="362"/>
      <c r="S52" s="362"/>
      <c r="T52" s="362">
        <f>+R52+S52</f>
        <v>0</v>
      </c>
      <c r="U52" s="363"/>
      <c r="V52" s="363"/>
      <c r="W52" s="364"/>
      <c r="X52" s="365">
        <f>+((P52*V52)+(Q52*W52))*T52</f>
        <v>0</v>
      </c>
      <c r="Y52" s="364"/>
    </row>
    <row r="53" spans="1:25" ht="23.25">
      <c r="A53" s="366"/>
      <c r="B53" s="367" t="s">
        <v>495</v>
      </c>
      <c r="C53" s="368"/>
      <c r="D53" s="628"/>
      <c r="E53" s="628"/>
      <c r="F53" s="550">
        <f>SUM(F49:F52)</f>
        <v>0</v>
      </c>
      <c r="G53" s="550">
        <f>SUM(G49:G52)</f>
        <v>0</v>
      </c>
      <c r="H53" s="550">
        <f>SUM(H49:H52)</f>
        <v>0</v>
      </c>
      <c r="I53" s="369"/>
      <c r="J53" s="369"/>
      <c r="K53" s="370"/>
      <c r="L53" s="371">
        <f>SUM(L49:L52)</f>
        <v>0</v>
      </c>
      <c r="M53" s="366"/>
      <c r="N53" s="367" t="s">
        <v>495</v>
      </c>
      <c r="O53" s="368"/>
      <c r="P53" s="628"/>
      <c r="Q53" s="628"/>
      <c r="R53" s="550">
        <f>SUM(R49:R52)</f>
        <v>0</v>
      </c>
      <c r="S53" s="550">
        <f>SUM(S49:S52)</f>
        <v>0</v>
      </c>
      <c r="T53" s="550">
        <f>SUM(T49:T52)</f>
        <v>0</v>
      </c>
      <c r="U53" s="369"/>
      <c r="V53" s="369"/>
      <c r="W53" s="370"/>
      <c r="X53" s="368">
        <f>SUM(X49:X52)</f>
        <v>0</v>
      </c>
      <c r="Y53" s="364"/>
    </row>
    <row r="54" spans="1:25" s="359" customFormat="1" ht="21">
      <c r="A54" s="606" t="s">
        <v>430</v>
      </c>
      <c r="B54" s="358"/>
      <c r="C54" s="358"/>
      <c r="D54" s="626"/>
      <c r="E54" s="626"/>
      <c r="F54" s="358"/>
      <c r="G54" s="358"/>
      <c r="H54" s="358"/>
      <c r="I54" s="358"/>
      <c r="J54" s="358"/>
      <c r="K54" s="358"/>
      <c r="L54" s="372"/>
      <c r="M54" s="606" t="s">
        <v>430</v>
      </c>
      <c r="N54" s="358"/>
      <c r="O54" s="358"/>
      <c r="P54" s="626"/>
      <c r="Q54" s="626"/>
      <c r="R54" s="358"/>
      <c r="S54" s="358"/>
      <c r="T54" s="358"/>
      <c r="U54" s="358"/>
      <c r="V54" s="358"/>
      <c r="W54" s="358"/>
      <c r="X54" s="840"/>
      <c r="Y54" s="843"/>
    </row>
    <row r="55" spans="1:25" ht="21">
      <c r="A55" s="360">
        <v>1</v>
      </c>
      <c r="B55" s="364"/>
      <c r="C55" s="627">
        <f>+D55+E55</f>
        <v>0</v>
      </c>
      <c r="D55" s="627"/>
      <c r="E55" s="627"/>
      <c r="F55" s="362"/>
      <c r="G55" s="362"/>
      <c r="H55" s="362">
        <f>+F55+G55</f>
        <v>0</v>
      </c>
      <c r="I55" s="363"/>
      <c r="J55" s="363"/>
      <c r="K55" s="364"/>
      <c r="L55" s="365">
        <f>+((D55*J55)+(E55*K55))*H55</f>
        <v>0</v>
      </c>
      <c r="M55" s="360">
        <v>1</v>
      </c>
      <c r="N55" s="364"/>
      <c r="O55" s="627">
        <f>+P55+Q55</f>
        <v>0</v>
      </c>
      <c r="P55" s="627"/>
      <c r="Q55" s="627"/>
      <c r="R55" s="362"/>
      <c r="S55" s="362"/>
      <c r="T55" s="362">
        <f>+R55+S55</f>
        <v>0</v>
      </c>
      <c r="U55" s="363"/>
      <c r="V55" s="363"/>
      <c r="W55" s="364"/>
      <c r="X55" s="365">
        <f>+((P55*V55)+(Q55*W55))*T55</f>
        <v>0</v>
      </c>
      <c r="Y55" s="364"/>
    </row>
    <row r="56" spans="1:25" ht="21">
      <c r="A56" s="360">
        <v>2</v>
      </c>
      <c r="C56" s="627">
        <f>+D56+E56</f>
        <v>0</v>
      </c>
      <c r="D56" s="627"/>
      <c r="E56" s="627"/>
      <c r="F56" s="362"/>
      <c r="G56" s="362"/>
      <c r="H56" s="362">
        <f>+F56+G56</f>
        <v>0</v>
      </c>
      <c r="I56" s="363"/>
      <c r="J56" s="363"/>
      <c r="K56" s="364"/>
      <c r="L56" s="365">
        <f>+((D56*J56)+(E56*K56))*H56</f>
        <v>0</v>
      </c>
      <c r="M56" s="360">
        <v>2</v>
      </c>
      <c r="O56" s="627">
        <f>+P56+Q56</f>
        <v>0</v>
      </c>
      <c r="P56" s="627"/>
      <c r="Q56" s="627"/>
      <c r="R56" s="362"/>
      <c r="S56" s="362"/>
      <c r="T56" s="362">
        <f>+R56+S56</f>
        <v>0</v>
      </c>
      <c r="U56" s="363"/>
      <c r="V56" s="363"/>
      <c r="W56" s="364"/>
      <c r="X56" s="365">
        <f>+((P56*V56)+(Q56*W56))*T56</f>
        <v>0</v>
      </c>
      <c r="Y56" s="364"/>
    </row>
    <row r="57" spans="1:25" ht="21">
      <c r="A57" s="360">
        <v>3</v>
      </c>
      <c r="B57" s="364"/>
      <c r="C57" s="627">
        <f>+D57+E57</f>
        <v>0</v>
      </c>
      <c r="D57" s="627"/>
      <c r="E57" s="627"/>
      <c r="F57" s="362"/>
      <c r="G57" s="362"/>
      <c r="H57" s="362">
        <f>+F57+G57</f>
        <v>0</v>
      </c>
      <c r="I57" s="363"/>
      <c r="J57" s="363"/>
      <c r="K57" s="364"/>
      <c r="L57" s="365">
        <f>+((D57*J57)+(E57*K57))*H57</f>
        <v>0</v>
      </c>
      <c r="M57" s="360">
        <v>3</v>
      </c>
      <c r="N57" s="364"/>
      <c r="O57" s="627">
        <f>+P57+Q57</f>
        <v>0</v>
      </c>
      <c r="P57" s="627"/>
      <c r="Q57" s="627"/>
      <c r="R57" s="362"/>
      <c r="S57" s="362"/>
      <c r="T57" s="362">
        <f>+R57+S57</f>
        <v>0</v>
      </c>
      <c r="U57" s="363"/>
      <c r="V57" s="363"/>
      <c r="W57" s="364"/>
      <c r="X57" s="365">
        <f>+((P57*V57)+(Q57*W57))*T57</f>
        <v>0</v>
      </c>
      <c r="Y57" s="364"/>
    </row>
    <row r="58" spans="1:25" ht="21">
      <c r="A58" s="360" t="s">
        <v>428</v>
      </c>
      <c r="B58" s="364"/>
      <c r="C58" s="627"/>
      <c r="D58" s="627"/>
      <c r="E58" s="627"/>
      <c r="F58" s="362"/>
      <c r="G58" s="362"/>
      <c r="H58" s="362">
        <f>+F58+G58</f>
        <v>0</v>
      </c>
      <c r="I58" s="363"/>
      <c r="J58" s="363"/>
      <c r="K58" s="364"/>
      <c r="L58" s="365">
        <f>+((D58*J58)+(E58*K58))*H58</f>
        <v>0</v>
      </c>
      <c r="M58" s="360" t="s">
        <v>428</v>
      </c>
      <c r="N58" s="364"/>
      <c r="O58" s="627"/>
      <c r="P58" s="627"/>
      <c r="Q58" s="627"/>
      <c r="R58" s="362"/>
      <c r="S58" s="362"/>
      <c r="T58" s="362">
        <f>+R58+S58</f>
        <v>0</v>
      </c>
      <c r="U58" s="363"/>
      <c r="V58" s="363"/>
      <c r="W58" s="364"/>
      <c r="X58" s="365">
        <f>+((P58*V58)+(Q58*W58))*T58</f>
        <v>0</v>
      </c>
      <c r="Y58" s="364"/>
    </row>
    <row r="59" spans="1:25" ht="23.25">
      <c r="A59" s="366"/>
      <c r="B59" s="367" t="s">
        <v>540</v>
      </c>
      <c r="C59" s="368"/>
      <c r="D59" s="628"/>
      <c r="E59" s="628"/>
      <c r="F59" s="550">
        <f>SUM(F55:F58)</f>
        <v>0</v>
      </c>
      <c r="G59" s="550">
        <f>SUM(G55:G58)</f>
        <v>0</v>
      </c>
      <c r="H59" s="550">
        <f>SUM(H55:H58)</f>
        <v>0</v>
      </c>
      <c r="I59" s="369"/>
      <c r="J59" s="369"/>
      <c r="K59" s="370"/>
      <c r="L59" s="371">
        <f>SUM(L55:L58)</f>
        <v>0</v>
      </c>
      <c r="M59" s="366"/>
      <c r="N59" s="367" t="s">
        <v>540</v>
      </c>
      <c r="O59" s="368"/>
      <c r="P59" s="628"/>
      <c r="Q59" s="628"/>
      <c r="R59" s="550">
        <f>SUM(R55:R58)</f>
        <v>0</v>
      </c>
      <c r="S59" s="550">
        <f>SUM(S55:S58)</f>
        <v>0</v>
      </c>
      <c r="T59" s="550">
        <f>SUM(T55:T58)</f>
        <v>0</v>
      </c>
      <c r="U59" s="369"/>
      <c r="V59" s="369"/>
      <c r="W59" s="370"/>
      <c r="X59" s="368">
        <f>SUM(X55:X58)</f>
        <v>0</v>
      </c>
      <c r="Y59" s="364"/>
    </row>
    <row r="60" spans="1:25" ht="24" thickBot="1">
      <c r="A60" s="373"/>
      <c r="B60" s="608" t="s">
        <v>494</v>
      </c>
      <c r="C60" s="374"/>
      <c r="D60" s="629"/>
      <c r="E60" s="631"/>
      <c r="F60" s="632">
        <f>+F59+F53+F47</f>
        <v>0</v>
      </c>
      <c r="G60" s="632">
        <f>+G59+G53+G47</f>
        <v>0</v>
      </c>
      <c r="H60" s="632">
        <f>+H59+H53+H47</f>
        <v>0</v>
      </c>
      <c r="I60" s="374"/>
      <c r="J60" s="374"/>
      <c r="K60" s="375"/>
      <c r="L60" s="376">
        <f>+L53+L47+L59</f>
        <v>0</v>
      </c>
      <c r="M60" s="373"/>
      <c r="N60" s="608" t="s">
        <v>494</v>
      </c>
      <c r="O60" s="374"/>
      <c r="P60" s="629"/>
      <c r="Q60" s="631"/>
      <c r="R60" s="632">
        <f>+R59+R53+R47</f>
        <v>0</v>
      </c>
      <c r="S60" s="632">
        <f>+S59+S53+S47</f>
        <v>0</v>
      </c>
      <c r="T60" s="632">
        <f>+T59+T53+T47</f>
        <v>0</v>
      </c>
      <c r="U60" s="374"/>
      <c r="V60" s="374"/>
      <c r="W60" s="375"/>
      <c r="X60" s="841">
        <f>+X53+X47+X59</f>
        <v>0</v>
      </c>
      <c r="Y60" s="364"/>
    </row>
    <row r="61" spans="1:19" ht="26.25">
      <c r="A61" s="609" t="s">
        <v>412</v>
      </c>
      <c r="B61" s="377"/>
      <c r="C61" s="378"/>
      <c r="D61" s="630"/>
      <c r="E61" s="630"/>
      <c r="F61" s="378"/>
      <c r="G61" s="378"/>
      <c r="H61" s="378"/>
      <c r="I61" s="378"/>
      <c r="J61" s="378"/>
      <c r="K61" s="377"/>
      <c r="L61" s="378"/>
      <c r="M61" s="378"/>
      <c r="N61" s="378"/>
      <c r="O61" s="378"/>
      <c r="P61" s="378"/>
      <c r="Q61" s="378"/>
      <c r="R61" s="378"/>
      <c r="S61" s="379"/>
    </row>
    <row r="62" spans="1:18" ht="26.25">
      <c r="A62" s="669" t="s">
        <v>431</v>
      </c>
      <c r="J62" s="379"/>
      <c r="R62" s="379"/>
    </row>
    <row r="63" spans="10:18" ht="21">
      <c r="J63" s="379"/>
      <c r="R63" s="379"/>
    </row>
    <row r="64" spans="10:18" ht="21">
      <c r="J64" s="379"/>
      <c r="R64" s="379"/>
    </row>
  </sheetData>
  <sheetProtection/>
  <mergeCells count="9">
    <mergeCell ref="D39:E39"/>
    <mergeCell ref="J39:K39"/>
    <mergeCell ref="P39:Q39"/>
    <mergeCell ref="F39:H39"/>
    <mergeCell ref="N39:N40"/>
    <mergeCell ref="F40:H40"/>
    <mergeCell ref="R39:T39"/>
    <mergeCell ref="V39:W39"/>
    <mergeCell ref="R40:T40"/>
  </mergeCells>
  <printOptions/>
  <pageMargins left="0.22" right="0.35433070866141736" top="1.0236220472440944" bottom="0.6299212598425197" header="0.5905511811023623" footer="0.2362204724409449"/>
  <pageSetup horizontalDpi="300" verticalDpi="300" orientation="landscape" paperSize="9" scale="65" r:id="rId1"/>
  <headerFooter alignWithMargins="0">
    <oddHeader>&amp;R&amp;"Cordia New,ตัวหนา"&amp;18รด.&amp;A</oddHeader>
    <oddFooter>&amp;L&amp;10(&amp;D),(&amp;T)&amp;R&amp;10&amp;F.xls
Sheet&amp;A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189"/>
  <sheetViews>
    <sheetView showGridLines="0" view="pageBreakPreview" zoomScale="74" zoomScaleSheetLayoutView="74" zoomScalePageLayoutView="0" workbookViewId="0" topLeftCell="A1">
      <pane xSplit="9" ySplit="6" topLeftCell="J67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A4" sqref="A4:C89"/>
    </sheetView>
  </sheetViews>
  <sheetFormatPr defaultColWidth="9.140625" defaultRowHeight="21.75"/>
  <cols>
    <col min="1" max="1" width="4.7109375" style="1086" customWidth="1"/>
    <col min="2" max="2" width="56.28125" style="1086" customWidth="1"/>
    <col min="3" max="3" width="15.421875" style="1086" bestFit="1" customWidth="1"/>
    <col min="4" max="4" width="15.57421875" style="1086" customWidth="1"/>
    <col min="5" max="5" width="13.8515625" style="1086" customWidth="1"/>
    <col min="6" max="10" width="10.140625" style="1086" customWidth="1"/>
    <col min="11" max="11" width="14.8515625" style="1086" customWidth="1"/>
    <col min="12" max="16384" width="9.140625" style="1086" customWidth="1"/>
  </cols>
  <sheetData>
    <row r="1" spans="1:11" ht="24.75">
      <c r="A1" s="1081" t="s">
        <v>740</v>
      </c>
      <c r="B1" s="1081"/>
      <c r="C1" s="1081"/>
      <c r="D1" s="1084"/>
      <c r="E1" s="1081"/>
      <c r="F1" s="1081"/>
      <c r="G1" s="1084"/>
      <c r="H1" s="1084"/>
      <c r="J1" s="1084" t="s">
        <v>525</v>
      </c>
      <c r="K1" s="1085"/>
    </row>
    <row r="2" spans="1:11" ht="24.75">
      <c r="A2" s="1081" t="s">
        <v>317</v>
      </c>
      <c r="B2" s="1081"/>
      <c r="C2" s="1084"/>
      <c r="D2" s="1081"/>
      <c r="E2" s="1084"/>
      <c r="F2" s="1081"/>
      <c r="G2" s="1084"/>
      <c r="H2" s="1084"/>
      <c r="I2" s="1084"/>
      <c r="J2" s="1085"/>
      <c r="K2" s="1085"/>
    </row>
    <row r="3" spans="1:9" ht="24.75">
      <c r="A3" s="1084" t="s">
        <v>453</v>
      </c>
      <c r="B3" s="1084"/>
      <c r="C3" s="1084"/>
      <c r="D3" s="1084"/>
      <c r="E3" s="1084"/>
      <c r="F3" s="1084"/>
      <c r="G3" s="1084"/>
      <c r="H3" s="1084"/>
      <c r="I3" s="1084"/>
    </row>
    <row r="4" spans="1:10" ht="24.75">
      <c r="A4" s="1087" t="s">
        <v>301</v>
      </c>
      <c r="B4" s="1087"/>
      <c r="C4" s="1089" t="s">
        <v>953</v>
      </c>
      <c r="D4" s="1478" t="s">
        <v>954</v>
      </c>
      <c r="E4" s="1478"/>
      <c r="F4" s="1478" t="s">
        <v>395</v>
      </c>
      <c r="G4" s="1478"/>
      <c r="H4" s="1478"/>
      <c r="I4" s="1478"/>
      <c r="J4" s="1478"/>
    </row>
    <row r="5" spans="1:10" ht="24.75">
      <c r="A5" s="1090" t="s">
        <v>302</v>
      </c>
      <c r="B5" s="1090" t="s">
        <v>390</v>
      </c>
      <c r="C5" s="1158" t="s">
        <v>419</v>
      </c>
      <c r="D5" s="1158" t="s">
        <v>320</v>
      </c>
      <c r="E5" s="1158" t="s">
        <v>528</v>
      </c>
      <c r="F5" s="1158" t="s">
        <v>323</v>
      </c>
      <c r="G5" s="1479" t="s">
        <v>1013</v>
      </c>
      <c r="H5" s="1480"/>
      <c r="I5" s="1480"/>
      <c r="J5" s="1481"/>
    </row>
    <row r="6" spans="1:10" s="1094" customFormat="1" ht="25.5" thickBot="1">
      <c r="A6" s="1092" t="s">
        <v>315</v>
      </c>
      <c r="B6" s="1092"/>
      <c r="C6" s="1181" t="s">
        <v>1012</v>
      </c>
      <c r="D6" s="1181" t="s">
        <v>1010</v>
      </c>
      <c r="E6" s="1159" t="s">
        <v>1011</v>
      </c>
      <c r="F6" s="1092" t="s">
        <v>741</v>
      </c>
      <c r="G6" s="1087" t="s">
        <v>742</v>
      </c>
      <c r="H6" s="1087" t="s">
        <v>743</v>
      </c>
      <c r="I6" s="1087" t="s">
        <v>744</v>
      </c>
      <c r="J6" s="1087" t="s">
        <v>967</v>
      </c>
    </row>
    <row r="7" spans="1:10" s="1192" customFormat="1" ht="24.75">
      <c r="A7" s="1186">
        <v>1</v>
      </c>
      <c r="B7" s="1191" t="s">
        <v>394</v>
      </c>
      <c r="C7" s="1186">
        <f>+C8+C43+C44+C26+C37</f>
        <v>0</v>
      </c>
      <c r="D7" s="1186">
        <f aca="true" t="shared" si="0" ref="D7:J7">+D8+D43+D44+D26+D37</f>
        <v>0</v>
      </c>
      <c r="E7" s="1186">
        <f t="shared" si="0"/>
        <v>0</v>
      </c>
      <c r="F7" s="1186">
        <f t="shared" si="0"/>
        <v>0</v>
      </c>
      <c r="G7" s="1186">
        <f t="shared" si="0"/>
        <v>0</v>
      </c>
      <c r="H7" s="1186">
        <f t="shared" si="0"/>
        <v>0</v>
      </c>
      <c r="I7" s="1186">
        <f t="shared" si="0"/>
        <v>0</v>
      </c>
      <c r="J7" s="1186">
        <f t="shared" si="0"/>
        <v>0</v>
      </c>
    </row>
    <row r="8" spans="1:10" s="1201" customFormat="1" ht="24.75">
      <c r="A8" s="1199"/>
      <c r="B8" s="1200" t="s">
        <v>970</v>
      </c>
      <c r="C8" s="1199">
        <f>SUM(C9:C14)+C17</f>
        <v>0</v>
      </c>
      <c r="D8" s="1199">
        <f aca="true" t="shared" si="1" ref="D8:J8">SUM(D9:D14)+D17</f>
        <v>0</v>
      </c>
      <c r="E8" s="1199">
        <f t="shared" si="1"/>
        <v>0</v>
      </c>
      <c r="F8" s="1199">
        <f t="shared" si="1"/>
        <v>0</v>
      </c>
      <c r="G8" s="1199">
        <f t="shared" si="1"/>
        <v>0</v>
      </c>
      <c r="H8" s="1199">
        <f t="shared" si="1"/>
        <v>0</v>
      </c>
      <c r="I8" s="1199">
        <f t="shared" si="1"/>
        <v>0</v>
      </c>
      <c r="J8" s="1199">
        <f t="shared" si="1"/>
        <v>0</v>
      </c>
    </row>
    <row r="9" spans="1:10" s="1203" customFormat="1" ht="24.75">
      <c r="A9" s="1174"/>
      <c r="B9" s="1202" t="s">
        <v>956</v>
      </c>
      <c r="C9" s="1174"/>
      <c r="D9" s="1174"/>
      <c r="E9" s="1174"/>
      <c r="F9" s="1174"/>
      <c r="G9" s="1174"/>
      <c r="H9" s="1174"/>
      <c r="I9" s="1174"/>
      <c r="J9" s="1174"/>
    </row>
    <row r="10" spans="1:10" s="1097" customFormat="1" ht="24.75">
      <c r="A10" s="1108"/>
      <c r="B10" s="1160" t="s">
        <v>957</v>
      </c>
      <c r="C10" s="1108"/>
      <c r="D10" s="1108"/>
      <c r="E10" s="1108"/>
      <c r="F10" s="1108"/>
      <c r="G10" s="1108"/>
      <c r="H10" s="1108"/>
      <c r="I10" s="1108"/>
      <c r="J10" s="1108"/>
    </row>
    <row r="11" spans="1:10" s="1097" customFormat="1" ht="24.75">
      <c r="A11" s="1108"/>
      <c r="B11" s="1160" t="s">
        <v>958</v>
      </c>
      <c r="C11" s="1108"/>
      <c r="D11" s="1108"/>
      <c r="E11" s="1108"/>
      <c r="F11" s="1108"/>
      <c r="G11" s="1108"/>
      <c r="H11" s="1108"/>
      <c r="I11" s="1108"/>
      <c r="J11" s="1108"/>
    </row>
    <row r="12" spans="1:10" s="1097" customFormat="1" ht="24.75">
      <c r="A12" s="1108"/>
      <c r="B12" s="1160" t="s">
        <v>959</v>
      </c>
      <c r="C12" s="1108"/>
      <c r="D12" s="1108"/>
      <c r="E12" s="1108"/>
      <c r="F12" s="1108"/>
      <c r="G12" s="1108"/>
      <c r="H12" s="1108"/>
      <c r="I12" s="1108"/>
      <c r="J12" s="1108"/>
    </row>
    <row r="13" spans="1:10" s="1097" customFormat="1" ht="24.75">
      <c r="A13" s="1108"/>
      <c r="B13" s="1160" t="s">
        <v>960</v>
      </c>
      <c r="C13" s="1108"/>
      <c r="D13" s="1108"/>
      <c r="E13" s="1108"/>
      <c r="F13" s="1108"/>
      <c r="G13" s="1108"/>
      <c r="H13" s="1108"/>
      <c r="I13" s="1108"/>
      <c r="J13" s="1108"/>
    </row>
    <row r="14" spans="1:10" s="1097" customFormat="1" ht="24.75">
      <c r="A14" s="1108"/>
      <c r="B14" s="1160" t="s">
        <v>961</v>
      </c>
      <c r="C14" s="1108"/>
      <c r="D14" s="1108"/>
      <c r="E14" s="1108"/>
      <c r="F14" s="1108"/>
      <c r="G14" s="1108"/>
      <c r="H14" s="1108"/>
      <c r="I14" s="1108"/>
      <c r="J14" s="1108"/>
    </row>
    <row r="15" spans="1:10" s="1098" customFormat="1" ht="49.5">
      <c r="A15" s="1116"/>
      <c r="B15" s="1161" t="s">
        <v>955</v>
      </c>
      <c r="C15" s="1126">
        <f>+C14*-0.03</f>
        <v>0</v>
      </c>
      <c r="D15" s="1126">
        <f aca="true" t="shared" si="2" ref="D15:J15">+D14*-0.03</f>
        <v>0</v>
      </c>
      <c r="E15" s="1126">
        <f t="shared" si="2"/>
        <v>0</v>
      </c>
      <c r="F15" s="1126">
        <f t="shared" si="2"/>
        <v>0</v>
      </c>
      <c r="G15" s="1126">
        <f t="shared" si="2"/>
        <v>0</v>
      </c>
      <c r="H15" s="1126">
        <f t="shared" si="2"/>
        <v>0</v>
      </c>
      <c r="I15" s="1126">
        <f t="shared" si="2"/>
        <v>0</v>
      </c>
      <c r="J15" s="1126">
        <f t="shared" si="2"/>
        <v>0</v>
      </c>
    </row>
    <row r="16" spans="1:10" s="1098" customFormat="1" ht="24.75">
      <c r="A16" s="1116"/>
      <c r="B16" s="1162" t="s">
        <v>952</v>
      </c>
      <c r="C16" s="1126">
        <f>+C14+C15</f>
        <v>0</v>
      </c>
      <c r="D16" s="1126">
        <f aca="true" t="shared" si="3" ref="D16:J16">+D14+D15</f>
        <v>0</v>
      </c>
      <c r="E16" s="1126">
        <f t="shared" si="3"/>
        <v>0</v>
      </c>
      <c r="F16" s="1126">
        <f t="shared" si="3"/>
        <v>0</v>
      </c>
      <c r="G16" s="1126">
        <f t="shared" si="3"/>
        <v>0</v>
      </c>
      <c r="H16" s="1126">
        <f t="shared" si="3"/>
        <v>0</v>
      </c>
      <c r="I16" s="1126">
        <f t="shared" si="3"/>
        <v>0</v>
      </c>
      <c r="J16" s="1126">
        <f t="shared" si="3"/>
        <v>0</v>
      </c>
    </row>
    <row r="17" spans="1:10" s="1097" customFormat="1" ht="24.75">
      <c r="A17" s="1108"/>
      <c r="B17" s="1160" t="s">
        <v>962</v>
      </c>
      <c r="C17" s="1145"/>
      <c r="D17" s="1145"/>
      <c r="E17" s="1145"/>
      <c r="F17" s="1145"/>
      <c r="G17" s="1145"/>
      <c r="H17" s="1145"/>
      <c r="I17" s="1145"/>
      <c r="J17" s="1145"/>
    </row>
    <row r="18" spans="1:10" s="1099" customFormat="1" ht="24.75">
      <c r="A18" s="1100"/>
      <c r="B18" s="1163" t="s">
        <v>947</v>
      </c>
      <c r="C18" s="1146">
        <f>+C19+C20+C21+C22+C23+C24</f>
        <v>0</v>
      </c>
      <c r="D18" s="1146">
        <f aca="true" t="shared" si="4" ref="D18:J18">+D19+D20+D21+D22+D23+D24</f>
        <v>0</v>
      </c>
      <c r="E18" s="1146">
        <f t="shared" si="4"/>
        <v>0</v>
      </c>
      <c r="F18" s="1146">
        <f t="shared" si="4"/>
        <v>0</v>
      </c>
      <c r="G18" s="1146">
        <f t="shared" si="4"/>
        <v>0</v>
      </c>
      <c r="H18" s="1146">
        <f t="shared" si="4"/>
        <v>0</v>
      </c>
      <c r="I18" s="1146">
        <f t="shared" si="4"/>
        <v>0</v>
      </c>
      <c r="J18" s="1146">
        <f t="shared" si="4"/>
        <v>0</v>
      </c>
    </row>
    <row r="19" spans="1:11" s="1099" customFormat="1" ht="24.75">
      <c r="A19" s="1100"/>
      <c r="B19" s="1164" t="s">
        <v>963</v>
      </c>
      <c r="C19" s="1148">
        <f>+(C8+C15)*-0.05</f>
        <v>0</v>
      </c>
      <c r="D19" s="1148">
        <f aca="true" t="shared" si="5" ref="D19:J19">+(D8+D15)*-0.05</f>
        <v>0</v>
      </c>
      <c r="E19" s="1148">
        <f t="shared" si="5"/>
        <v>0</v>
      </c>
      <c r="F19" s="1148">
        <f t="shared" si="5"/>
        <v>0</v>
      </c>
      <c r="G19" s="1148">
        <f t="shared" si="5"/>
        <v>0</v>
      </c>
      <c r="H19" s="1148">
        <f t="shared" si="5"/>
        <v>0</v>
      </c>
      <c r="I19" s="1148">
        <f t="shared" si="5"/>
        <v>0</v>
      </c>
      <c r="J19" s="1148">
        <f t="shared" si="5"/>
        <v>0</v>
      </c>
      <c r="K19" s="1109"/>
    </row>
    <row r="20" spans="1:11" s="1099" customFormat="1" ht="24.75">
      <c r="A20" s="1100"/>
      <c r="B20" s="1164" t="s">
        <v>964</v>
      </c>
      <c r="C20" s="1148">
        <f>+(C8+C15)*-0.1</f>
        <v>0</v>
      </c>
      <c r="D20" s="1148">
        <f aca="true" t="shared" si="6" ref="D20:J20">+(D8+D15)*-0.1</f>
        <v>0</v>
      </c>
      <c r="E20" s="1148">
        <f t="shared" si="6"/>
        <v>0</v>
      </c>
      <c r="F20" s="1148">
        <f t="shared" si="6"/>
        <v>0</v>
      </c>
      <c r="G20" s="1148">
        <f t="shared" si="6"/>
        <v>0</v>
      </c>
      <c r="H20" s="1148">
        <f t="shared" si="6"/>
        <v>0</v>
      </c>
      <c r="I20" s="1148">
        <f t="shared" si="6"/>
        <v>0</v>
      </c>
      <c r="J20" s="1148">
        <f t="shared" si="6"/>
        <v>0</v>
      </c>
      <c r="K20" s="1109"/>
    </row>
    <row r="21" spans="1:11" s="1099" customFormat="1" ht="24.75">
      <c r="A21" s="1100"/>
      <c r="B21" s="1164" t="s">
        <v>965</v>
      </c>
      <c r="C21" s="1148">
        <f>+(C8+C15)*-0.05</f>
        <v>0</v>
      </c>
      <c r="D21" s="1148">
        <f aca="true" t="shared" si="7" ref="D21:J21">+(D8+D15)*-0.05</f>
        <v>0</v>
      </c>
      <c r="E21" s="1148">
        <f t="shared" si="7"/>
        <v>0</v>
      </c>
      <c r="F21" s="1148">
        <f t="shared" si="7"/>
        <v>0</v>
      </c>
      <c r="G21" s="1148">
        <f t="shared" si="7"/>
        <v>0</v>
      </c>
      <c r="H21" s="1148">
        <f t="shared" si="7"/>
        <v>0</v>
      </c>
      <c r="I21" s="1148">
        <f t="shared" si="7"/>
        <v>0</v>
      </c>
      <c r="J21" s="1148">
        <f t="shared" si="7"/>
        <v>0</v>
      </c>
      <c r="K21" s="1109"/>
    </row>
    <row r="22" spans="1:11" s="1098" customFormat="1" ht="24.75">
      <c r="A22" s="1116"/>
      <c r="B22" s="1165" t="s">
        <v>981</v>
      </c>
      <c r="C22" s="1149">
        <f>+(C8+C15)*-0.09</f>
        <v>0</v>
      </c>
      <c r="D22" s="1149">
        <f aca="true" t="shared" si="8" ref="D22:J22">+(D8+D15)*-0.09</f>
        <v>0</v>
      </c>
      <c r="E22" s="1149">
        <f t="shared" si="8"/>
        <v>0</v>
      </c>
      <c r="F22" s="1149">
        <f t="shared" si="8"/>
        <v>0</v>
      </c>
      <c r="G22" s="1149">
        <f t="shared" si="8"/>
        <v>0</v>
      </c>
      <c r="H22" s="1149">
        <f t="shared" si="8"/>
        <v>0</v>
      </c>
      <c r="I22" s="1149">
        <f t="shared" si="8"/>
        <v>0</v>
      </c>
      <c r="J22" s="1149">
        <f t="shared" si="8"/>
        <v>0</v>
      </c>
      <c r="K22" s="1109"/>
    </row>
    <row r="23" spans="1:11" s="1098" customFormat="1" ht="26.25" customHeight="1">
      <c r="A23" s="1116"/>
      <c r="B23" s="1165" t="s">
        <v>966</v>
      </c>
      <c r="C23" s="1148">
        <f>+(C8+C15)*-0.01</f>
        <v>0</v>
      </c>
      <c r="D23" s="1148">
        <f aca="true" t="shared" si="9" ref="D23:J23">+(D8+D15)*-0.01</f>
        <v>0</v>
      </c>
      <c r="E23" s="1148">
        <f t="shared" si="9"/>
        <v>0</v>
      </c>
      <c r="F23" s="1148">
        <f t="shared" si="9"/>
        <v>0</v>
      </c>
      <c r="G23" s="1148">
        <f t="shared" si="9"/>
        <v>0</v>
      </c>
      <c r="H23" s="1148">
        <f t="shared" si="9"/>
        <v>0</v>
      </c>
      <c r="I23" s="1148">
        <f t="shared" si="9"/>
        <v>0</v>
      </c>
      <c r="J23" s="1148">
        <f t="shared" si="9"/>
        <v>0</v>
      </c>
      <c r="K23" s="1109"/>
    </row>
    <row r="24" spans="1:11" s="1098" customFormat="1" ht="26.25" customHeight="1">
      <c r="A24" s="1116"/>
      <c r="B24" s="1165" t="s">
        <v>968</v>
      </c>
      <c r="C24" s="1148">
        <f>+(C8+C15)*-0.1</f>
        <v>0</v>
      </c>
      <c r="D24" s="1148">
        <f aca="true" t="shared" si="10" ref="D24:J24">+(D8+D15)*-0.1</f>
        <v>0</v>
      </c>
      <c r="E24" s="1148">
        <f t="shared" si="10"/>
        <v>0</v>
      </c>
      <c r="F24" s="1148">
        <f t="shared" si="10"/>
        <v>0</v>
      </c>
      <c r="G24" s="1148">
        <f t="shared" si="10"/>
        <v>0</v>
      </c>
      <c r="H24" s="1148">
        <f t="shared" si="10"/>
        <v>0</v>
      </c>
      <c r="I24" s="1148">
        <f t="shared" si="10"/>
        <v>0</v>
      </c>
      <c r="J24" s="1148">
        <f t="shared" si="10"/>
        <v>0</v>
      </c>
      <c r="K24" s="1109"/>
    </row>
    <row r="25" spans="1:10" s="1096" customFormat="1" ht="24.75">
      <c r="A25" s="1131"/>
      <c r="B25" s="1133" t="s">
        <v>1009</v>
      </c>
      <c r="C25" s="1106">
        <f>+(C8+C15)+C18</f>
        <v>0</v>
      </c>
      <c r="D25" s="1106">
        <f aca="true" t="shared" si="11" ref="D25:J25">+(D8+D15)+D18</f>
        <v>0</v>
      </c>
      <c r="E25" s="1106">
        <f t="shared" si="11"/>
        <v>0</v>
      </c>
      <c r="F25" s="1106">
        <f t="shared" si="11"/>
        <v>0</v>
      </c>
      <c r="G25" s="1106">
        <f t="shared" si="11"/>
        <v>0</v>
      </c>
      <c r="H25" s="1106">
        <f t="shared" si="11"/>
        <v>0</v>
      </c>
      <c r="I25" s="1106">
        <f t="shared" si="11"/>
        <v>0</v>
      </c>
      <c r="J25" s="1106">
        <f t="shared" si="11"/>
        <v>0</v>
      </c>
    </row>
    <row r="26" spans="1:10" s="1198" customFormat="1" ht="24.75">
      <c r="A26" s="1197"/>
      <c r="B26" s="1196" t="s">
        <v>976</v>
      </c>
      <c r="C26" s="1197"/>
      <c r="D26" s="1197"/>
      <c r="E26" s="1197"/>
      <c r="F26" s="1197"/>
      <c r="G26" s="1197"/>
      <c r="H26" s="1197"/>
      <c r="I26" s="1197"/>
      <c r="J26" s="1197"/>
    </row>
    <row r="27" spans="1:10" s="1137" customFormat="1" ht="24.75">
      <c r="A27" s="1136"/>
      <c r="B27" s="1166" t="s">
        <v>971</v>
      </c>
      <c r="C27" s="1136"/>
      <c r="D27" s="1136"/>
      <c r="E27" s="1136"/>
      <c r="F27" s="1136"/>
      <c r="G27" s="1136"/>
      <c r="H27" s="1136"/>
      <c r="I27" s="1136"/>
      <c r="J27" s="1136"/>
    </row>
    <row r="28" spans="1:10" s="1099" customFormat="1" ht="24.75">
      <c r="A28" s="1100"/>
      <c r="B28" s="1167" t="s">
        <v>972</v>
      </c>
      <c r="C28" s="1100">
        <f>+C26*0.25*-1</f>
        <v>0</v>
      </c>
      <c r="D28" s="1100">
        <f aca="true" t="shared" si="12" ref="D28:J28">+D26*0.25*-1</f>
        <v>0</v>
      </c>
      <c r="E28" s="1100">
        <f t="shared" si="12"/>
        <v>0</v>
      </c>
      <c r="F28" s="1100">
        <f t="shared" si="12"/>
        <v>0</v>
      </c>
      <c r="G28" s="1100">
        <f t="shared" si="12"/>
        <v>0</v>
      </c>
      <c r="H28" s="1100">
        <f t="shared" si="12"/>
        <v>0</v>
      </c>
      <c r="I28" s="1100">
        <f t="shared" si="12"/>
        <v>0</v>
      </c>
      <c r="J28" s="1100">
        <f t="shared" si="12"/>
        <v>0</v>
      </c>
    </row>
    <row r="29" spans="1:10" s="1099" customFormat="1" ht="24.75">
      <c r="A29" s="1100"/>
      <c r="B29" s="1167" t="s">
        <v>973</v>
      </c>
      <c r="C29" s="1100">
        <f>+C26*0.1*-1</f>
        <v>0</v>
      </c>
      <c r="D29" s="1100">
        <f aca="true" t="shared" si="13" ref="D29:J29">+D26*0.1*-1</f>
        <v>0</v>
      </c>
      <c r="E29" s="1100">
        <f t="shared" si="13"/>
        <v>0</v>
      </c>
      <c r="F29" s="1100">
        <f t="shared" si="13"/>
        <v>0</v>
      </c>
      <c r="G29" s="1100">
        <f t="shared" si="13"/>
        <v>0</v>
      </c>
      <c r="H29" s="1100">
        <f t="shared" si="13"/>
        <v>0</v>
      </c>
      <c r="I29" s="1100">
        <f t="shared" si="13"/>
        <v>0</v>
      </c>
      <c r="J29" s="1100">
        <f t="shared" si="13"/>
        <v>0</v>
      </c>
    </row>
    <row r="30" spans="1:10" s="1099" customFormat="1" ht="24.75">
      <c r="A30" s="1100"/>
      <c r="B30" s="1167" t="s">
        <v>974</v>
      </c>
      <c r="C30" s="1100">
        <f>+C26*0.05*-1</f>
        <v>0</v>
      </c>
      <c r="D30" s="1100">
        <f aca="true" t="shared" si="14" ref="D30:J30">+D26*0.05*-1</f>
        <v>0</v>
      </c>
      <c r="E30" s="1100">
        <f t="shared" si="14"/>
        <v>0</v>
      </c>
      <c r="F30" s="1100">
        <f t="shared" si="14"/>
        <v>0</v>
      </c>
      <c r="G30" s="1100">
        <f t="shared" si="14"/>
        <v>0</v>
      </c>
      <c r="H30" s="1100">
        <f t="shared" si="14"/>
        <v>0</v>
      </c>
      <c r="I30" s="1100">
        <f t="shared" si="14"/>
        <v>0</v>
      </c>
      <c r="J30" s="1100">
        <f t="shared" si="14"/>
        <v>0</v>
      </c>
    </row>
    <row r="31" spans="1:10" s="1099" customFormat="1" ht="24.75">
      <c r="A31" s="1100"/>
      <c r="B31" s="1167" t="s">
        <v>975</v>
      </c>
      <c r="C31" s="1100">
        <f>+C26*0.6*-1</f>
        <v>0</v>
      </c>
      <c r="D31" s="1100">
        <f aca="true" t="shared" si="15" ref="D31:J31">+D26*0.6*-1</f>
        <v>0</v>
      </c>
      <c r="E31" s="1100">
        <f t="shared" si="15"/>
        <v>0</v>
      </c>
      <c r="F31" s="1100">
        <f t="shared" si="15"/>
        <v>0</v>
      </c>
      <c r="G31" s="1100">
        <f t="shared" si="15"/>
        <v>0</v>
      </c>
      <c r="H31" s="1100">
        <f t="shared" si="15"/>
        <v>0</v>
      </c>
      <c r="I31" s="1100">
        <f t="shared" si="15"/>
        <v>0</v>
      </c>
      <c r="J31" s="1100">
        <f t="shared" si="15"/>
        <v>0</v>
      </c>
    </row>
    <row r="32" spans="1:11" s="1097" customFormat="1" ht="24.75">
      <c r="A32" s="1108"/>
      <c r="B32" s="1168" t="s">
        <v>947</v>
      </c>
      <c r="C32" s="1147">
        <f>+C33+C34+C35</f>
        <v>0</v>
      </c>
      <c r="D32" s="1147">
        <f aca="true" t="shared" si="16" ref="D32:J32">+D33+D34+D35</f>
        <v>0</v>
      </c>
      <c r="E32" s="1147">
        <f t="shared" si="16"/>
        <v>0</v>
      </c>
      <c r="F32" s="1147">
        <f t="shared" si="16"/>
        <v>0</v>
      </c>
      <c r="G32" s="1147">
        <f t="shared" si="16"/>
        <v>0</v>
      </c>
      <c r="H32" s="1147">
        <f t="shared" si="16"/>
        <v>0</v>
      </c>
      <c r="I32" s="1147">
        <f t="shared" si="16"/>
        <v>0</v>
      </c>
      <c r="J32" s="1147">
        <f t="shared" si="16"/>
        <v>0</v>
      </c>
      <c r="K32" s="1104"/>
    </row>
    <row r="33" spans="1:11" s="1099" customFormat="1" ht="24.75">
      <c r="A33" s="1100"/>
      <c r="B33" s="1169" t="s">
        <v>963</v>
      </c>
      <c r="C33" s="1148">
        <f>+C31*0.05</f>
        <v>0</v>
      </c>
      <c r="D33" s="1148">
        <f aca="true" t="shared" si="17" ref="D33:J33">+D31*0.05</f>
        <v>0</v>
      </c>
      <c r="E33" s="1148">
        <f t="shared" si="17"/>
        <v>0</v>
      </c>
      <c r="F33" s="1148">
        <f t="shared" si="17"/>
        <v>0</v>
      </c>
      <c r="G33" s="1148">
        <f t="shared" si="17"/>
        <v>0</v>
      </c>
      <c r="H33" s="1148">
        <f t="shared" si="17"/>
        <v>0</v>
      </c>
      <c r="I33" s="1148">
        <f t="shared" si="17"/>
        <v>0</v>
      </c>
      <c r="J33" s="1148">
        <f t="shared" si="17"/>
        <v>0</v>
      </c>
      <c r="K33" s="1109"/>
    </row>
    <row r="34" spans="1:11" s="1098" customFormat="1" ht="24.75">
      <c r="A34" s="1116"/>
      <c r="B34" s="1162" t="s">
        <v>966</v>
      </c>
      <c r="C34" s="1148">
        <f>+C31*0.01</f>
        <v>0</v>
      </c>
      <c r="D34" s="1148">
        <f aca="true" t="shared" si="18" ref="D34:J34">+D31*0.01</f>
        <v>0</v>
      </c>
      <c r="E34" s="1148">
        <f t="shared" si="18"/>
        <v>0</v>
      </c>
      <c r="F34" s="1148">
        <f t="shared" si="18"/>
        <v>0</v>
      </c>
      <c r="G34" s="1148">
        <f t="shared" si="18"/>
        <v>0</v>
      </c>
      <c r="H34" s="1148">
        <f t="shared" si="18"/>
        <v>0</v>
      </c>
      <c r="I34" s="1148">
        <f t="shared" si="18"/>
        <v>0</v>
      </c>
      <c r="J34" s="1148">
        <f t="shared" si="18"/>
        <v>0</v>
      </c>
      <c r="K34" s="1109"/>
    </row>
    <row r="35" spans="1:11" s="1098" customFormat="1" ht="24.75">
      <c r="A35" s="1116"/>
      <c r="B35" s="1162" t="s">
        <v>968</v>
      </c>
      <c r="C35" s="1148">
        <f>+C31*0.1</f>
        <v>0</v>
      </c>
      <c r="D35" s="1148">
        <f aca="true" t="shared" si="19" ref="D35:J35">+D31*0.1</f>
        <v>0</v>
      </c>
      <c r="E35" s="1148">
        <f t="shared" si="19"/>
        <v>0</v>
      </c>
      <c r="F35" s="1148">
        <f t="shared" si="19"/>
        <v>0</v>
      </c>
      <c r="G35" s="1148">
        <f t="shared" si="19"/>
        <v>0</v>
      </c>
      <c r="H35" s="1148">
        <f t="shared" si="19"/>
        <v>0</v>
      </c>
      <c r="I35" s="1148">
        <f t="shared" si="19"/>
        <v>0</v>
      </c>
      <c r="J35" s="1148">
        <f t="shared" si="19"/>
        <v>0</v>
      </c>
      <c r="K35" s="1109"/>
    </row>
    <row r="36" spans="1:11" s="1107" customFormat="1" ht="24.75">
      <c r="A36" s="1115"/>
      <c r="B36" s="1105" t="s">
        <v>1002</v>
      </c>
      <c r="C36" s="1106">
        <f>+C31+C32</f>
        <v>0</v>
      </c>
      <c r="D36" s="1106">
        <f aca="true" t="shared" si="20" ref="D36:J36">+D31+D32</f>
        <v>0</v>
      </c>
      <c r="E36" s="1106">
        <f t="shared" si="20"/>
        <v>0</v>
      </c>
      <c r="F36" s="1106">
        <f t="shared" si="20"/>
        <v>0</v>
      </c>
      <c r="G36" s="1106">
        <f t="shared" si="20"/>
        <v>0</v>
      </c>
      <c r="H36" s="1106">
        <f t="shared" si="20"/>
        <v>0</v>
      </c>
      <c r="I36" s="1106">
        <f t="shared" si="20"/>
        <v>0</v>
      </c>
      <c r="J36" s="1106">
        <f t="shared" si="20"/>
        <v>0</v>
      </c>
      <c r="K36" s="1138"/>
    </row>
    <row r="37" spans="1:10" s="1198" customFormat="1" ht="24.75">
      <c r="A37" s="1197"/>
      <c r="B37" s="1196" t="s">
        <v>977</v>
      </c>
      <c r="C37" s="1197"/>
      <c r="D37" s="1197"/>
      <c r="E37" s="1197"/>
      <c r="F37" s="1197"/>
      <c r="G37" s="1197"/>
      <c r="H37" s="1197"/>
      <c r="I37" s="1197"/>
      <c r="J37" s="1197"/>
    </row>
    <row r="38" spans="1:11" s="1099" customFormat="1" ht="24.75">
      <c r="A38" s="1100"/>
      <c r="B38" s="1170" t="s">
        <v>947</v>
      </c>
      <c r="C38" s="1148">
        <f>+C39+C40+C41</f>
        <v>0</v>
      </c>
      <c r="D38" s="1148">
        <f aca="true" t="shared" si="21" ref="D38:J38">+D39+D40+D41</f>
        <v>0</v>
      </c>
      <c r="E38" s="1148">
        <f t="shared" si="21"/>
        <v>0</v>
      </c>
      <c r="F38" s="1148">
        <f t="shared" si="21"/>
        <v>0</v>
      </c>
      <c r="G38" s="1148">
        <f t="shared" si="21"/>
        <v>0</v>
      </c>
      <c r="H38" s="1148">
        <f t="shared" si="21"/>
        <v>0</v>
      </c>
      <c r="I38" s="1148">
        <f t="shared" si="21"/>
        <v>0</v>
      </c>
      <c r="J38" s="1148">
        <f t="shared" si="21"/>
        <v>0</v>
      </c>
      <c r="K38" s="1109"/>
    </row>
    <row r="39" spans="1:11" s="1099" customFormat="1" ht="24.75">
      <c r="A39" s="1100"/>
      <c r="B39" s="1171" t="s">
        <v>963</v>
      </c>
      <c r="C39" s="1148">
        <f>+C37*-0.05</f>
        <v>0</v>
      </c>
      <c r="D39" s="1148">
        <f aca="true" t="shared" si="22" ref="D39:J39">+D37*-0.05</f>
        <v>0</v>
      </c>
      <c r="E39" s="1148">
        <f t="shared" si="22"/>
        <v>0</v>
      </c>
      <c r="F39" s="1148">
        <f t="shared" si="22"/>
        <v>0</v>
      </c>
      <c r="G39" s="1148">
        <f t="shared" si="22"/>
        <v>0</v>
      </c>
      <c r="H39" s="1148">
        <f t="shared" si="22"/>
        <v>0</v>
      </c>
      <c r="I39" s="1148">
        <f t="shared" si="22"/>
        <v>0</v>
      </c>
      <c r="J39" s="1148">
        <f t="shared" si="22"/>
        <v>0</v>
      </c>
      <c r="K39" s="1109"/>
    </row>
    <row r="40" spans="1:11" s="1098" customFormat="1" ht="26.25" customHeight="1">
      <c r="A40" s="1116"/>
      <c r="B40" s="1172" t="s">
        <v>966</v>
      </c>
      <c r="C40" s="1148">
        <f>+C37*-0.01</f>
        <v>0</v>
      </c>
      <c r="D40" s="1148">
        <f aca="true" t="shared" si="23" ref="D40:J40">+D37*-0.01</f>
        <v>0</v>
      </c>
      <c r="E40" s="1148">
        <f t="shared" si="23"/>
        <v>0</v>
      </c>
      <c r="F40" s="1148">
        <f t="shared" si="23"/>
        <v>0</v>
      </c>
      <c r="G40" s="1148">
        <f t="shared" si="23"/>
        <v>0</v>
      </c>
      <c r="H40" s="1148">
        <f t="shared" si="23"/>
        <v>0</v>
      </c>
      <c r="I40" s="1148">
        <f t="shared" si="23"/>
        <v>0</v>
      </c>
      <c r="J40" s="1148">
        <f t="shared" si="23"/>
        <v>0</v>
      </c>
      <c r="K40" s="1109"/>
    </row>
    <row r="41" spans="1:11" s="1098" customFormat="1" ht="26.25" customHeight="1">
      <c r="A41" s="1116"/>
      <c r="B41" s="1172" t="s">
        <v>968</v>
      </c>
      <c r="C41" s="1148">
        <f>+C37*-0.1</f>
        <v>0</v>
      </c>
      <c r="D41" s="1148">
        <f aca="true" t="shared" si="24" ref="D41:J41">+D37*-0.1</f>
        <v>0</v>
      </c>
      <c r="E41" s="1148">
        <f t="shared" si="24"/>
        <v>0</v>
      </c>
      <c r="F41" s="1148">
        <f t="shared" si="24"/>
        <v>0</v>
      </c>
      <c r="G41" s="1148">
        <f t="shared" si="24"/>
        <v>0</v>
      </c>
      <c r="H41" s="1148">
        <f t="shared" si="24"/>
        <v>0</v>
      </c>
      <c r="I41" s="1148">
        <f t="shared" si="24"/>
        <v>0</v>
      </c>
      <c r="J41" s="1148">
        <f t="shared" si="24"/>
        <v>0</v>
      </c>
      <c r="K41" s="1109"/>
    </row>
    <row r="42" spans="1:11" s="1112" customFormat="1" ht="26.25" customHeight="1">
      <c r="A42" s="1139"/>
      <c r="B42" s="1110" t="s">
        <v>978</v>
      </c>
      <c r="C42" s="1111">
        <f>+C37+C38</f>
        <v>0</v>
      </c>
      <c r="D42" s="1111">
        <f aca="true" t="shared" si="25" ref="D42:J42">+D37+D38</f>
        <v>0</v>
      </c>
      <c r="E42" s="1111">
        <f t="shared" si="25"/>
        <v>0</v>
      </c>
      <c r="F42" s="1111">
        <f t="shared" si="25"/>
        <v>0</v>
      </c>
      <c r="G42" s="1111">
        <f t="shared" si="25"/>
        <v>0</v>
      </c>
      <c r="H42" s="1111">
        <f t="shared" si="25"/>
        <v>0</v>
      </c>
      <c r="I42" s="1111">
        <f t="shared" si="25"/>
        <v>0</v>
      </c>
      <c r="J42" s="1111">
        <f t="shared" si="25"/>
        <v>0</v>
      </c>
      <c r="K42" s="1140"/>
    </row>
    <row r="43" spans="1:10" s="1198" customFormat="1" ht="24.75">
      <c r="A43" s="1197"/>
      <c r="B43" s="1204" t="s">
        <v>979</v>
      </c>
      <c r="C43" s="1205"/>
      <c r="D43" s="1205"/>
      <c r="E43" s="1205"/>
      <c r="F43" s="1205"/>
      <c r="G43" s="1205"/>
      <c r="H43" s="1205"/>
      <c r="I43" s="1205"/>
      <c r="J43" s="1205"/>
    </row>
    <row r="44" spans="1:10" s="1198" customFormat="1" ht="24.75">
      <c r="A44" s="1197"/>
      <c r="B44" s="1196" t="s">
        <v>980</v>
      </c>
      <c r="C44" s="1197"/>
      <c r="D44" s="1197"/>
      <c r="E44" s="1197"/>
      <c r="F44" s="1197"/>
      <c r="G44" s="1197"/>
      <c r="H44" s="1197"/>
      <c r="I44" s="1197"/>
      <c r="J44" s="1197"/>
    </row>
    <row r="45" spans="1:10" s="1097" customFormat="1" ht="24.75">
      <c r="A45" s="1118"/>
      <c r="B45" s="1141" t="s">
        <v>1001</v>
      </c>
      <c r="C45" s="1118">
        <f>+C25+C36+C42+C43+C44</f>
        <v>0</v>
      </c>
      <c r="D45" s="1118">
        <f aca="true" t="shared" si="26" ref="D45:J45">+D25+D36+D42+D43+D44</f>
        <v>0</v>
      </c>
      <c r="E45" s="1118">
        <f t="shared" si="26"/>
        <v>0</v>
      </c>
      <c r="F45" s="1118">
        <f t="shared" si="26"/>
        <v>0</v>
      </c>
      <c r="G45" s="1118">
        <f t="shared" si="26"/>
        <v>0</v>
      </c>
      <c r="H45" s="1118">
        <f t="shared" si="26"/>
        <v>0</v>
      </c>
      <c r="I45" s="1118">
        <f t="shared" si="26"/>
        <v>0</v>
      </c>
      <c r="J45" s="1118">
        <f t="shared" si="26"/>
        <v>0</v>
      </c>
    </row>
    <row r="46" spans="1:10" s="1192" customFormat="1" ht="24.75">
      <c r="A46" s="1184">
        <v>2</v>
      </c>
      <c r="B46" s="1185" t="s">
        <v>391</v>
      </c>
      <c r="C46" s="1186">
        <f>+C47+C51</f>
        <v>0</v>
      </c>
      <c r="D46" s="1186">
        <f aca="true" t="shared" si="27" ref="D46:J46">+D47+D51</f>
        <v>0</v>
      </c>
      <c r="E46" s="1186">
        <f t="shared" si="27"/>
        <v>0</v>
      </c>
      <c r="F46" s="1186">
        <f t="shared" si="27"/>
        <v>0</v>
      </c>
      <c r="G46" s="1186">
        <f t="shared" si="27"/>
        <v>0</v>
      </c>
      <c r="H46" s="1186">
        <f t="shared" si="27"/>
        <v>0</v>
      </c>
      <c r="I46" s="1186">
        <f t="shared" si="27"/>
        <v>0</v>
      </c>
      <c r="J46" s="1186">
        <f t="shared" si="27"/>
        <v>0</v>
      </c>
    </row>
    <row r="47" spans="1:10" s="1198" customFormat="1" ht="24.75">
      <c r="A47" s="1195"/>
      <c r="B47" s="1196" t="s">
        <v>998</v>
      </c>
      <c r="C47" s="1197"/>
      <c r="D47" s="1197"/>
      <c r="E47" s="1197"/>
      <c r="F47" s="1197"/>
      <c r="G47" s="1197"/>
      <c r="H47" s="1197"/>
      <c r="I47" s="1197"/>
      <c r="J47" s="1197"/>
    </row>
    <row r="48" spans="1:10" s="1096" customFormat="1" ht="24.75">
      <c r="A48" s="1115"/>
      <c r="B48" s="1170" t="s">
        <v>947</v>
      </c>
      <c r="C48" s="1131">
        <f>+C49</f>
        <v>0</v>
      </c>
      <c r="D48" s="1131">
        <f aca="true" t="shared" si="28" ref="D48:J48">+D49</f>
        <v>0</v>
      </c>
      <c r="E48" s="1131">
        <f t="shared" si="28"/>
        <v>0</v>
      </c>
      <c r="F48" s="1131">
        <f t="shared" si="28"/>
        <v>0</v>
      </c>
      <c r="G48" s="1131">
        <f t="shared" si="28"/>
        <v>0</v>
      </c>
      <c r="H48" s="1131">
        <f t="shared" si="28"/>
        <v>0</v>
      </c>
      <c r="I48" s="1131">
        <f t="shared" si="28"/>
        <v>0</v>
      </c>
      <c r="J48" s="1131">
        <f t="shared" si="28"/>
        <v>0</v>
      </c>
    </row>
    <row r="49" spans="1:10" s="1099" customFormat="1" ht="24.75">
      <c r="A49" s="1116"/>
      <c r="B49" s="1167" t="s">
        <v>948</v>
      </c>
      <c r="C49" s="1100">
        <f>+C47*-0.1</f>
        <v>0</v>
      </c>
      <c r="D49" s="1100">
        <f aca="true" t="shared" si="29" ref="D49:J49">+D47*-0.1</f>
        <v>0</v>
      </c>
      <c r="E49" s="1100">
        <f t="shared" si="29"/>
        <v>0</v>
      </c>
      <c r="F49" s="1100">
        <f t="shared" si="29"/>
        <v>0</v>
      </c>
      <c r="G49" s="1100">
        <f t="shared" si="29"/>
        <v>0</v>
      </c>
      <c r="H49" s="1100">
        <f t="shared" si="29"/>
        <v>0</v>
      </c>
      <c r="I49" s="1100">
        <f t="shared" si="29"/>
        <v>0</v>
      </c>
      <c r="J49" s="1100">
        <f t="shared" si="29"/>
        <v>0</v>
      </c>
    </row>
    <row r="50" spans="1:10" s="1097" customFormat="1" ht="24.75">
      <c r="A50" s="1114"/>
      <c r="B50" s="1117" t="s">
        <v>1008</v>
      </c>
      <c r="C50" s="1118">
        <f>+C47+C48</f>
        <v>0</v>
      </c>
      <c r="D50" s="1118">
        <f aca="true" t="shared" si="30" ref="D50:J50">+D47+D48</f>
        <v>0</v>
      </c>
      <c r="E50" s="1118">
        <f t="shared" si="30"/>
        <v>0</v>
      </c>
      <c r="F50" s="1118">
        <f t="shared" si="30"/>
        <v>0</v>
      </c>
      <c r="G50" s="1118">
        <f t="shared" si="30"/>
        <v>0</v>
      </c>
      <c r="H50" s="1118">
        <f t="shared" si="30"/>
        <v>0</v>
      </c>
      <c r="I50" s="1118">
        <f t="shared" si="30"/>
        <v>0</v>
      </c>
      <c r="J50" s="1118">
        <f t="shared" si="30"/>
        <v>0</v>
      </c>
    </row>
    <row r="51" spans="1:10" s="1198" customFormat="1" ht="24.75">
      <c r="A51" s="1195"/>
      <c r="B51" s="1196" t="s">
        <v>969</v>
      </c>
      <c r="C51" s="1197"/>
      <c r="D51" s="1197"/>
      <c r="E51" s="1197"/>
      <c r="F51" s="1197"/>
      <c r="G51" s="1197"/>
      <c r="H51" s="1197"/>
      <c r="I51" s="1197"/>
      <c r="J51" s="1197"/>
    </row>
    <row r="52" spans="1:10" s="1097" customFormat="1" ht="24.75">
      <c r="A52" s="1114"/>
      <c r="B52" s="1166" t="s">
        <v>971</v>
      </c>
      <c r="C52" s="1108"/>
      <c r="D52" s="1108"/>
      <c r="E52" s="1108"/>
      <c r="F52" s="1108"/>
      <c r="G52" s="1108"/>
      <c r="H52" s="1108"/>
      <c r="I52" s="1108"/>
      <c r="J52" s="1108"/>
    </row>
    <row r="53" spans="1:10" s="1099" customFormat="1" ht="24.75">
      <c r="A53" s="1116"/>
      <c r="B53" s="1171" t="s">
        <v>949</v>
      </c>
      <c r="C53" s="1146">
        <f>+C51*-0.05</f>
        <v>0</v>
      </c>
      <c r="D53" s="1146">
        <f aca="true" t="shared" si="31" ref="D53:J53">+D51*-0.05</f>
        <v>0</v>
      </c>
      <c r="E53" s="1146">
        <f t="shared" si="31"/>
        <v>0</v>
      </c>
      <c r="F53" s="1146">
        <f t="shared" si="31"/>
        <v>0</v>
      </c>
      <c r="G53" s="1146">
        <f t="shared" si="31"/>
        <v>0</v>
      </c>
      <c r="H53" s="1146">
        <f t="shared" si="31"/>
        <v>0</v>
      </c>
      <c r="I53" s="1146">
        <f t="shared" si="31"/>
        <v>0</v>
      </c>
      <c r="J53" s="1146">
        <f t="shared" si="31"/>
        <v>0</v>
      </c>
    </row>
    <row r="54" spans="1:10" s="1099" customFormat="1" ht="24.75">
      <c r="A54" s="1116"/>
      <c r="B54" s="1171" t="s">
        <v>950</v>
      </c>
      <c r="C54" s="1146">
        <f>+C51*-0.015</f>
        <v>0</v>
      </c>
      <c r="D54" s="1146">
        <f aca="true" t="shared" si="32" ref="D54:J54">+D51*-0.015</f>
        <v>0</v>
      </c>
      <c r="E54" s="1146">
        <f t="shared" si="32"/>
        <v>0</v>
      </c>
      <c r="F54" s="1146">
        <f t="shared" si="32"/>
        <v>0</v>
      </c>
      <c r="G54" s="1146">
        <f t="shared" si="32"/>
        <v>0</v>
      </c>
      <c r="H54" s="1146">
        <f t="shared" si="32"/>
        <v>0</v>
      </c>
      <c r="I54" s="1146">
        <f t="shared" si="32"/>
        <v>0</v>
      </c>
      <c r="J54" s="1146">
        <f t="shared" si="32"/>
        <v>0</v>
      </c>
    </row>
    <row r="55" spans="1:10" s="1099" customFormat="1" ht="24.75">
      <c r="A55" s="1116"/>
      <c r="B55" s="1171" t="s">
        <v>951</v>
      </c>
      <c r="C55" s="1146">
        <f>+C51*-0.02</f>
        <v>0</v>
      </c>
      <c r="D55" s="1146">
        <f aca="true" t="shared" si="33" ref="D55:J55">+D51*-0.02</f>
        <v>0</v>
      </c>
      <c r="E55" s="1146">
        <f t="shared" si="33"/>
        <v>0</v>
      </c>
      <c r="F55" s="1146">
        <f t="shared" si="33"/>
        <v>0</v>
      </c>
      <c r="G55" s="1146">
        <f t="shared" si="33"/>
        <v>0</v>
      </c>
      <c r="H55" s="1146">
        <f t="shared" si="33"/>
        <v>0</v>
      </c>
      <c r="I55" s="1146">
        <f t="shared" si="33"/>
        <v>0</v>
      </c>
      <c r="J55" s="1146">
        <f t="shared" si="33"/>
        <v>0</v>
      </c>
    </row>
    <row r="56" spans="1:10" s="1099" customFormat="1" ht="24.75">
      <c r="A56" s="1116"/>
      <c r="B56" s="1171" t="s">
        <v>999</v>
      </c>
      <c r="C56" s="1146">
        <f>+C51*-0.015</f>
        <v>0</v>
      </c>
      <c r="D56" s="1146">
        <f aca="true" t="shared" si="34" ref="D56:J56">+D51*-0.015</f>
        <v>0</v>
      </c>
      <c r="E56" s="1146">
        <f t="shared" si="34"/>
        <v>0</v>
      </c>
      <c r="F56" s="1146">
        <f t="shared" si="34"/>
        <v>0</v>
      </c>
      <c r="G56" s="1146">
        <f t="shared" si="34"/>
        <v>0</v>
      </c>
      <c r="H56" s="1146">
        <f t="shared" si="34"/>
        <v>0</v>
      </c>
      <c r="I56" s="1146">
        <f t="shared" si="34"/>
        <v>0</v>
      </c>
      <c r="J56" s="1146">
        <f t="shared" si="34"/>
        <v>0</v>
      </c>
    </row>
    <row r="57" spans="1:10" s="1097" customFormat="1" ht="24.75">
      <c r="A57" s="1114"/>
      <c r="B57" s="1182" t="s">
        <v>1000</v>
      </c>
      <c r="C57" s="1108">
        <f>+C51*-0.9</f>
        <v>0</v>
      </c>
      <c r="D57" s="1108">
        <f aca="true" t="shared" si="35" ref="D57:J57">+D51*-0.9</f>
        <v>0</v>
      </c>
      <c r="E57" s="1108">
        <f t="shared" si="35"/>
        <v>0</v>
      </c>
      <c r="F57" s="1108">
        <f t="shared" si="35"/>
        <v>0</v>
      </c>
      <c r="G57" s="1108">
        <f t="shared" si="35"/>
        <v>0</v>
      </c>
      <c r="H57" s="1108">
        <f t="shared" si="35"/>
        <v>0</v>
      </c>
      <c r="I57" s="1108">
        <f t="shared" si="35"/>
        <v>0</v>
      </c>
      <c r="J57" s="1108">
        <f t="shared" si="35"/>
        <v>0</v>
      </c>
    </row>
    <row r="58" spans="1:10" s="1096" customFormat="1" ht="24.75">
      <c r="A58" s="1157"/>
      <c r="B58" s="1117" t="s">
        <v>1003</v>
      </c>
      <c r="C58" s="1123">
        <f>-C57</f>
        <v>0</v>
      </c>
      <c r="D58" s="1123">
        <f aca="true" t="shared" si="36" ref="D58:J58">-D57</f>
        <v>0</v>
      </c>
      <c r="E58" s="1123">
        <f t="shared" si="36"/>
        <v>0</v>
      </c>
      <c r="F58" s="1123">
        <f t="shared" si="36"/>
        <v>0</v>
      </c>
      <c r="G58" s="1123">
        <f t="shared" si="36"/>
        <v>0</v>
      </c>
      <c r="H58" s="1123">
        <f t="shared" si="36"/>
        <v>0</v>
      </c>
      <c r="I58" s="1123">
        <f t="shared" si="36"/>
        <v>0</v>
      </c>
      <c r="J58" s="1123">
        <f t="shared" si="36"/>
        <v>0</v>
      </c>
    </row>
    <row r="59" spans="1:10" s="1096" customFormat="1" ht="24.75">
      <c r="A59" s="1121"/>
      <c r="B59" s="1122" t="s">
        <v>1004</v>
      </c>
      <c r="C59" s="1123">
        <f>+C58+C50</f>
        <v>0</v>
      </c>
      <c r="D59" s="1123">
        <f aca="true" t="shared" si="37" ref="D59:J59">+D58+D50</f>
        <v>0</v>
      </c>
      <c r="E59" s="1123">
        <f t="shared" si="37"/>
        <v>0</v>
      </c>
      <c r="F59" s="1123">
        <f t="shared" si="37"/>
        <v>0</v>
      </c>
      <c r="G59" s="1123">
        <f t="shared" si="37"/>
        <v>0</v>
      </c>
      <c r="H59" s="1123">
        <f t="shared" si="37"/>
        <v>0</v>
      </c>
      <c r="I59" s="1123">
        <f t="shared" si="37"/>
        <v>0</v>
      </c>
      <c r="J59" s="1123">
        <f t="shared" si="37"/>
        <v>0</v>
      </c>
    </row>
    <row r="60" spans="1:10" s="1192" customFormat="1" ht="24.75">
      <c r="A60" s="1184">
        <v>3</v>
      </c>
      <c r="B60" s="1185" t="s">
        <v>392</v>
      </c>
      <c r="C60" s="1186"/>
      <c r="D60" s="1186"/>
      <c r="E60" s="1186"/>
      <c r="F60" s="1186"/>
      <c r="G60" s="1186"/>
      <c r="H60" s="1186"/>
      <c r="I60" s="1186"/>
      <c r="J60" s="1186"/>
    </row>
    <row r="61" spans="1:10" s="1096" customFormat="1" ht="24.75">
      <c r="A61" s="1115"/>
      <c r="B61" s="1173" t="s">
        <v>947</v>
      </c>
      <c r="C61" s="1131">
        <f>+C62</f>
        <v>0</v>
      </c>
      <c r="D61" s="1131">
        <f aca="true" t="shared" si="38" ref="D61:J61">+D62</f>
        <v>0</v>
      </c>
      <c r="E61" s="1131">
        <f t="shared" si="38"/>
        <v>0</v>
      </c>
      <c r="F61" s="1131">
        <f t="shared" si="38"/>
        <v>0</v>
      </c>
      <c r="G61" s="1131">
        <f t="shared" si="38"/>
        <v>0</v>
      </c>
      <c r="H61" s="1131">
        <f t="shared" si="38"/>
        <v>0</v>
      </c>
      <c r="I61" s="1131">
        <f t="shared" si="38"/>
        <v>0</v>
      </c>
      <c r="J61" s="1131">
        <f t="shared" si="38"/>
        <v>0</v>
      </c>
    </row>
    <row r="62" spans="1:10" s="1097" customFormat="1" ht="24.75">
      <c r="A62" s="1114"/>
      <c r="B62" s="1174" t="s">
        <v>948</v>
      </c>
      <c r="C62" s="1108">
        <f>+C60*-0.1</f>
        <v>0</v>
      </c>
      <c r="D62" s="1108">
        <f aca="true" t="shared" si="39" ref="D62:J62">+D60*-0.1</f>
        <v>0</v>
      </c>
      <c r="E62" s="1108">
        <f t="shared" si="39"/>
        <v>0</v>
      </c>
      <c r="F62" s="1108">
        <f t="shared" si="39"/>
        <v>0</v>
      </c>
      <c r="G62" s="1108">
        <f t="shared" si="39"/>
        <v>0</v>
      </c>
      <c r="H62" s="1108">
        <f t="shared" si="39"/>
        <v>0</v>
      </c>
      <c r="I62" s="1108">
        <f t="shared" si="39"/>
        <v>0</v>
      </c>
      <c r="J62" s="1108">
        <f t="shared" si="39"/>
        <v>0</v>
      </c>
    </row>
    <row r="63" spans="1:10" s="1097" customFormat="1" ht="24.75">
      <c r="A63" s="1124"/>
      <c r="B63" s="1122" t="s">
        <v>1005</v>
      </c>
      <c r="C63" s="1118">
        <f>+C60+C61</f>
        <v>0</v>
      </c>
      <c r="D63" s="1118">
        <f aca="true" t="shared" si="40" ref="D63:J63">+D60+D61</f>
        <v>0</v>
      </c>
      <c r="E63" s="1118">
        <f t="shared" si="40"/>
        <v>0</v>
      </c>
      <c r="F63" s="1118">
        <f t="shared" si="40"/>
        <v>0</v>
      </c>
      <c r="G63" s="1118">
        <f t="shared" si="40"/>
        <v>0</v>
      </c>
      <c r="H63" s="1118">
        <f t="shared" si="40"/>
        <v>0</v>
      </c>
      <c r="I63" s="1118">
        <f t="shared" si="40"/>
        <v>0</v>
      </c>
      <c r="J63" s="1118">
        <f t="shared" si="40"/>
        <v>0</v>
      </c>
    </row>
    <row r="64" spans="1:10" s="1193" customFormat="1" ht="24.75">
      <c r="A64" s="1184">
        <v>4</v>
      </c>
      <c r="B64" s="1187" t="s">
        <v>982</v>
      </c>
      <c r="C64" s="1184">
        <f>+C65</f>
        <v>0</v>
      </c>
      <c r="D64" s="1184">
        <f aca="true" t="shared" si="41" ref="D64:J64">+D65</f>
        <v>0</v>
      </c>
      <c r="E64" s="1184">
        <f t="shared" si="41"/>
        <v>0</v>
      </c>
      <c r="F64" s="1184">
        <f t="shared" si="41"/>
        <v>0</v>
      </c>
      <c r="G64" s="1184">
        <f t="shared" si="41"/>
        <v>0</v>
      </c>
      <c r="H64" s="1184">
        <f t="shared" si="41"/>
        <v>0</v>
      </c>
      <c r="I64" s="1184">
        <f t="shared" si="41"/>
        <v>0</v>
      </c>
      <c r="J64" s="1184">
        <f t="shared" si="41"/>
        <v>0</v>
      </c>
    </row>
    <row r="65" spans="1:10" s="1125" customFormat="1" ht="24.75">
      <c r="A65" s="1114"/>
      <c r="B65" s="1175" t="s">
        <v>318</v>
      </c>
      <c r="C65" s="1114"/>
      <c r="D65" s="1114"/>
      <c r="E65" s="1114"/>
      <c r="F65" s="1114"/>
      <c r="G65" s="1114"/>
      <c r="H65" s="1114"/>
      <c r="I65" s="1114"/>
      <c r="J65" s="1114"/>
    </row>
    <row r="66" spans="1:10" s="1125" customFormat="1" ht="24.75">
      <c r="A66" s="1114"/>
      <c r="B66" s="1175" t="s">
        <v>985</v>
      </c>
      <c r="C66" s="1114"/>
      <c r="D66" s="1114"/>
      <c r="E66" s="1114"/>
      <c r="F66" s="1114"/>
      <c r="G66" s="1114"/>
      <c r="H66" s="1114"/>
      <c r="I66" s="1114"/>
      <c r="J66" s="1114"/>
    </row>
    <row r="67" spans="1:10" s="1125" customFormat="1" ht="24.75">
      <c r="A67" s="1114"/>
      <c r="B67" s="1176" t="s">
        <v>983</v>
      </c>
      <c r="C67" s="1114">
        <f>+C65-C66</f>
        <v>0</v>
      </c>
      <c r="D67" s="1114">
        <f aca="true" t="shared" si="42" ref="D67:J67">+D65-D66</f>
        <v>0</v>
      </c>
      <c r="E67" s="1114">
        <f t="shared" si="42"/>
        <v>0</v>
      </c>
      <c r="F67" s="1114">
        <f t="shared" si="42"/>
        <v>0</v>
      </c>
      <c r="G67" s="1114">
        <f t="shared" si="42"/>
        <v>0</v>
      </c>
      <c r="H67" s="1114">
        <f t="shared" si="42"/>
        <v>0</v>
      </c>
      <c r="I67" s="1114">
        <f t="shared" si="42"/>
        <v>0</v>
      </c>
      <c r="J67" s="1114">
        <f t="shared" si="42"/>
        <v>0</v>
      </c>
    </row>
    <row r="68" spans="1:10" s="1097" customFormat="1" ht="24.75">
      <c r="A68" s="1114"/>
      <c r="B68" s="1177" t="s">
        <v>947</v>
      </c>
      <c r="C68" s="1108">
        <f>+C69</f>
        <v>0</v>
      </c>
      <c r="D68" s="1108">
        <f aca="true" t="shared" si="43" ref="D68:J68">+D69</f>
        <v>0</v>
      </c>
      <c r="E68" s="1108">
        <f t="shared" si="43"/>
        <v>0</v>
      </c>
      <c r="F68" s="1108">
        <f t="shared" si="43"/>
        <v>0</v>
      </c>
      <c r="G68" s="1108">
        <f t="shared" si="43"/>
        <v>0</v>
      </c>
      <c r="H68" s="1108">
        <f t="shared" si="43"/>
        <v>0</v>
      </c>
      <c r="I68" s="1108">
        <f t="shared" si="43"/>
        <v>0</v>
      </c>
      <c r="J68" s="1108">
        <f t="shared" si="43"/>
        <v>0</v>
      </c>
    </row>
    <row r="69" spans="1:10" s="1127" customFormat="1" ht="24.75">
      <c r="A69" s="1126"/>
      <c r="B69" s="1178" t="s">
        <v>984</v>
      </c>
      <c r="C69" s="1100">
        <f>+C67*-0.5</f>
        <v>0</v>
      </c>
      <c r="D69" s="1100">
        <f aca="true" t="shared" si="44" ref="D69:J69">+D67*-0.5</f>
        <v>0</v>
      </c>
      <c r="E69" s="1100">
        <f t="shared" si="44"/>
        <v>0</v>
      </c>
      <c r="F69" s="1100">
        <f t="shared" si="44"/>
        <v>0</v>
      </c>
      <c r="G69" s="1100">
        <f t="shared" si="44"/>
        <v>0</v>
      </c>
      <c r="H69" s="1100">
        <f t="shared" si="44"/>
        <v>0</v>
      </c>
      <c r="I69" s="1100">
        <f t="shared" si="44"/>
        <v>0</v>
      </c>
      <c r="J69" s="1100">
        <f t="shared" si="44"/>
        <v>0</v>
      </c>
    </row>
    <row r="70" spans="1:10" s="1130" customFormat="1" ht="24.75">
      <c r="A70" s="1128"/>
      <c r="B70" s="1122" t="s">
        <v>1006</v>
      </c>
      <c r="C70" s="1129">
        <f>+C67+C68</f>
        <v>0</v>
      </c>
      <c r="D70" s="1129">
        <f aca="true" t="shared" si="45" ref="D70:J70">+D67+D68</f>
        <v>0</v>
      </c>
      <c r="E70" s="1129">
        <f t="shared" si="45"/>
        <v>0</v>
      </c>
      <c r="F70" s="1129">
        <f t="shared" si="45"/>
        <v>0</v>
      </c>
      <c r="G70" s="1129">
        <f t="shared" si="45"/>
        <v>0</v>
      </c>
      <c r="H70" s="1129">
        <f t="shared" si="45"/>
        <v>0</v>
      </c>
      <c r="I70" s="1129">
        <f t="shared" si="45"/>
        <v>0</v>
      </c>
      <c r="J70" s="1129">
        <f t="shared" si="45"/>
        <v>0</v>
      </c>
    </row>
    <row r="71" spans="1:10" s="1194" customFormat="1" ht="24.75">
      <c r="A71" s="1184">
        <v>5</v>
      </c>
      <c r="B71" s="1185" t="s">
        <v>986</v>
      </c>
      <c r="C71" s="1186"/>
      <c r="D71" s="1186"/>
      <c r="E71" s="1186"/>
      <c r="F71" s="1186"/>
      <c r="G71" s="1186"/>
      <c r="H71" s="1186"/>
      <c r="I71" s="1186"/>
      <c r="J71" s="1186"/>
    </row>
    <row r="72" spans="1:10" s="1192" customFormat="1" ht="24.75">
      <c r="A72" s="1188">
        <v>6</v>
      </c>
      <c r="B72" s="1189" t="s">
        <v>393</v>
      </c>
      <c r="C72" s="1190"/>
      <c r="D72" s="1190"/>
      <c r="E72" s="1190"/>
      <c r="F72" s="1190"/>
      <c r="G72" s="1190"/>
      <c r="H72" s="1190"/>
      <c r="I72" s="1190"/>
      <c r="J72" s="1190"/>
    </row>
    <row r="73" spans="1:10" s="1097" customFormat="1" ht="24.75">
      <c r="A73" s="1114"/>
      <c r="B73" s="1166" t="s">
        <v>971</v>
      </c>
      <c r="C73" s="1108"/>
      <c r="D73" s="1108"/>
      <c r="E73" s="1108"/>
      <c r="F73" s="1108"/>
      <c r="G73" s="1108"/>
      <c r="H73" s="1108"/>
      <c r="I73" s="1108"/>
      <c r="J73" s="1108"/>
    </row>
    <row r="74" spans="1:10" s="1099" customFormat="1" ht="24.75">
      <c r="A74" s="1116"/>
      <c r="B74" s="1171" t="s">
        <v>949</v>
      </c>
      <c r="C74" s="1146">
        <f>+C72*-0.05</f>
        <v>0</v>
      </c>
      <c r="D74" s="1146">
        <f aca="true" t="shared" si="46" ref="D74:J74">+D72*-0.05</f>
        <v>0</v>
      </c>
      <c r="E74" s="1146">
        <f t="shared" si="46"/>
        <v>0</v>
      </c>
      <c r="F74" s="1146">
        <f t="shared" si="46"/>
        <v>0</v>
      </c>
      <c r="G74" s="1146">
        <f t="shared" si="46"/>
        <v>0</v>
      </c>
      <c r="H74" s="1146">
        <f t="shared" si="46"/>
        <v>0</v>
      </c>
      <c r="I74" s="1146">
        <f t="shared" si="46"/>
        <v>0</v>
      </c>
      <c r="J74" s="1146">
        <f t="shared" si="46"/>
        <v>0</v>
      </c>
    </row>
    <row r="75" spans="1:10" s="1099" customFormat="1" ht="24.75">
      <c r="A75" s="1116"/>
      <c r="B75" s="1171" t="s">
        <v>950</v>
      </c>
      <c r="C75" s="1146">
        <f>+C72*-0.015</f>
        <v>0</v>
      </c>
      <c r="D75" s="1146">
        <f aca="true" t="shared" si="47" ref="D75:J75">+D72*-0.015</f>
        <v>0</v>
      </c>
      <c r="E75" s="1146">
        <f t="shared" si="47"/>
        <v>0</v>
      </c>
      <c r="F75" s="1146">
        <f t="shared" si="47"/>
        <v>0</v>
      </c>
      <c r="G75" s="1146">
        <f t="shared" si="47"/>
        <v>0</v>
      </c>
      <c r="H75" s="1146">
        <f t="shared" si="47"/>
        <v>0</v>
      </c>
      <c r="I75" s="1146">
        <f t="shared" si="47"/>
        <v>0</v>
      </c>
      <c r="J75" s="1146">
        <f t="shared" si="47"/>
        <v>0</v>
      </c>
    </row>
    <row r="76" spans="1:10" s="1099" customFormat="1" ht="24.75">
      <c r="A76" s="1116"/>
      <c r="B76" s="1171" t="s">
        <v>951</v>
      </c>
      <c r="C76" s="1146">
        <f>+C72*-0.02</f>
        <v>0</v>
      </c>
      <c r="D76" s="1146">
        <f aca="true" t="shared" si="48" ref="D76:J76">+D72*-0.02</f>
        <v>0</v>
      </c>
      <c r="E76" s="1146">
        <f t="shared" si="48"/>
        <v>0</v>
      </c>
      <c r="F76" s="1146">
        <f t="shared" si="48"/>
        <v>0</v>
      </c>
      <c r="G76" s="1146">
        <f t="shared" si="48"/>
        <v>0</v>
      </c>
      <c r="H76" s="1146">
        <f t="shared" si="48"/>
        <v>0</v>
      </c>
      <c r="I76" s="1146">
        <f t="shared" si="48"/>
        <v>0</v>
      </c>
      <c r="J76" s="1146">
        <f t="shared" si="48"/>
        <v>0</v>
      </c>
    </row>
    <row r="77" spans="1:10" s="1099" customFormat="1" ht="24.75">
      <c r="A77" s="1116"/>
      <c r="B77" s="1171" t="s">
        <v>999</v>
      </c>
      <c r="C77" s="1146">
        <f>+C72*-0.015</f>
        <v>0</v>
      </c>
      <c r="D77" s="1146">
        <f aca="true" t="shared" si="49" ref="D77:J77">+D72*-0.015</f>
        <v>0</v>
      </c>
      <c r="E77" s="1146">
        <f t="shared" si="49"/>
        <v>0</v>
      </c>
      <c r="F77" s="1146">
        <f t="shared" si="49"/>
        <v>0</v>
      </c>
      <c r="G77" s="1146">
        <f t="shared" si="49"/>
        <v>0</v>
      </c>
      <c r="H77" s="1146">
        <f t="shared" si="49"/>
        <v>0</v>
      </c>
      <c r="I77" s="1146">
        <f t="shared" si="49"/>
        <v>0</v>
      </c>
      <c r="J77" s="1146">
        <f t="shared" si="49"/>
        <v>0</v>
      </c>
    </row>
    <row r="78" spans="1:10" s="1097" customFormat="1" ht="24.75">
      <c r="A78" s="1114"/>
      <c r="B78" s="1152" t="s">
        <v>1000</v>
      </c>
      <c r="C78" s="1151">
        <f>+C72*-0.9</f>
        <v>0</v>
      </c>
      <c r="D78" s="1151">
        <f aca="true" t="shared" si="50" ref="D78:J78">+D72*-0.9</f>
        <v>0</v>
      </c>
      <c r="E78" s="1151">
        <f t="shared" si="50"/>
        <v>0</v>
      </c>
      <c r="F78" s="1151">
        <f t="shared" si="50"/>
        <v>0</v>
      </c>
      <c r="G78" s="1151">
        <f t="shared" si="50"/>
        <v>0</v>
      </c>
      <c r="H78" s="1151">
        <f t="shared" si="50"/>
        <v>0</v>
      </c>
      <c r="I78" s="1151">
        <f t="shared" si="50"/>
        <v>0</v>
      </c>
      <c r="J78" s="1151">
        <f t="shared" si="50"/>
        <v>0</v>
      </c>
    </row>
    <row r="79" spans="1:10" s="1097" customFormat="1" ht="24.75">
      <c r="A79" s="1124"/>
      <c r="B79" s="1122" t="s">
        <v>1007</v>
      </c>
      <c r="C79" s="1118">
        <f>-C78</f>
        <v>0</v>
      </c>
      <c r="D79" s="1118">
        <f aca="true" t="shared" si="51" ref="D79:J79">-D78</f>
        <v>0</v>
      </c>
      <c r="E79" s="1118">
        <f t="shared" si="51"/>
        <v>0</v>
      </c>
      <c r="F79" s="1118">
        <f t="shared" si="51"/>
        <v>0</v>
      </c>
      <c r="G79" s="1118">
        <f t="shared" si="51"/>
        <v>0</v>
      </c>
      <c r="H79" s="1118">
        <f t="shared" si="51"/>
        <v>0</v>
      </c>
      <c r="I79" s="1118">
        <f t="shared" si="51"/>
        <v>0</v>
      </c>
      <c r="J79" s="1118">
        <f t="shared" si="51"/>
        <v>0</v>
      </c>
    </row>
    <row r="80" spans="1:10" s="1096" customFormat="1" ht="24.75">
      <c r="A80" s="1121" t="s">
        <v>987</v>
      </c>
      <c r="B80" s="1122"/>
      <c r="C80" s="1123"/>
      <c r="D80" s="1123"/>
      <c r="E80" s="1123"/>
      <c r="F80" s="1123"/>
      <c r="G80" s="1123"/>
      <c r="H80" s="1123"/>
      <c r="I80" s="1123"/>
      <c r="J80" s="1123"/>
    </row>
    <row r="81" spans="1:10" s="1097" customFormat="1" ht="24.75">
      <c r="A81" s="1118"/>
      <c r="B81" s="1133" t="s">
        <v>988</v>
      </c>
      <c r="C81" s="1118">
        <f>+C7+C46+C60+C64+C71+C72</f>
        <v>0</v>
      </c>
      <c r="D81" s="1118">
        <f aca="true" t="shared" si="52" ref="D81:J81">+D7+D46+D60+D64+D71+D72</f>
        <v>0</v>
      </c>
      <c r="E81" s="1118">
        <f t="shared" si="52"/>
        <v>0</v>
      </c>
      <c r="F81" s="1118">
        <f t="shared" si="52"/>
        <v>0</v>
      </c>
      <c r="G81" s="1118">
        <f t="shared" si="52"/>
        <v>0</v>
      </c>
      <c r="H81" s="1118">
        <f t="shared" si="52"/>
        <v>0</v>
      </c>
      <c r="I81" s="1118">
        <f t="shared" si="52"/>
        <v>0</v>
      </c>
      <c r="J81" s="1118">
        <f t="shared" si="52"/>
        <v>0</v>
      </c>
    </row>
    <row r="82" spans="1:10" s="1097" customFormat="1" ht="24.75">
      <c r="A82" s="1118"/>
      <c r="B82" s="1133" t="s">
        <v>989</v>
      </c>
      <c r="C82" s="1118">
        <f>+C83+C84+C85+C86+C87+C88</f>
        <v>0</v>
      </c>
      <c r="D82" s="1118">
        <f aca="true" t="shared" si="53" ref="D82:J82">+D83+D84+D85+D86+D87+D88</f>
        <v>0</v>
      </c>
      <c r="E82" s="1118">
        <f t="shared" si="53"/>
        <v>0</v>
      </c>
      <c r="F82" s="1118">
        <f t="shared" si="53"/>
        <v>0</v>
      </c>
      <c r="G82" s="1118">
        <f t="shared" si="53"/>
        <v>0</v>
      </c>
      <c r="H82" s="1118">
        <f t="shared" si="53"/>
        <v>0</v>
      </c>
      <c r="I82" s="1118">
        <f t="shared" si="53"/>
        <v>0</v>
      </c>
      <c r="J82" s="1118">
        <f t="shared" si="53"/>
        <v>0</v>
      </c>
    </row>
    <row r="83" spans="1:11" s="1099" customFormat="1" ht="24.75">
      <c r="A83" s="1100"/>
      <c r="B83" s="1164" t="s">
        <v>992</v>
      </c>
      <c r="C83" s="1148">
        <f>+C19+C33+C39</f>
        <v>0</v>
      </c>
      <c r="D83" s="1148">
        <f aca="true" t="shared" si="54" ref="D83:J83">+D19+D33+D39</f>
        <v>0</v>
      </c>
      <c r="E83" s="1148">
        <f t="shared" si="54"/>
        <v>0</v>
      </c>
      <c r="F83" s="1148">
        <f t="shared" si="54"/>
        <v>0</v>
      </c>
      <c r="G83" s="1148">
        <f t="shared" si="54"/>
        <v>0</v>
      </c>
      <c r="H83" s="1148">
        <f t="shared" si="54"/>
        <v>0</v>
      </c>
      <c r="I83" s="1148">
        <f t="shared" si="54"/>
        <v>0</v>
      </c>
      <c r="J83" s="1148">
        <f t="shared" si="54"/>
        <v>0</v>
      </c>
      <c r="K83" s="1109"/>
    </row>
    <row r="84" spans="1:11" s="1099" customFormat="1" ht="24.75">
      <c r="A84" s="1100"/>
      <c r="B84" s="1164" t="s">
        <v>991</v>
      </c>
      <c r="C84" s="1148">
        <f>+C20+C28</f>
        <v>0</v>
      </c>
      <c r="D84" s="1148">
        <f aca="true" t="shared" si="55" ref="D84:J84">+D20+D28</f>
        <v>0</v>
      </c>
      <c r="E84" s="1148">
        <f t="shared" si="55"/>
        <v>0</v>
      </c>
      <c r="F84" s="1148">
        <f t="shared" si="55"/>
        <v>0</v>
      </c>
      <c r="G84" s="1148">
        <f t="shared" si="55"/>
        <v>0</v>
      </c>
      <c r="H84" s="1148">
        <f t="shared" si="55"/>
        <v>0</v>
      </c>
      <c r="I84" s="1148">
        <f t="shared" si="55"/>
        <v>0</v>
      </c>
      <c r="J84" s="1148">
        <f t="shared" si="55"/>
        <v>0</v>
      </c>
      <c r="K84" s="1109"/>
    </row>
    <row r="85" spans="1:11" s="1099" customFormat="1" ht="24.75">
      <c r="A85" s="1100"/>
      <c r="B85" s="1164" t="s">
        <v>990</v>
      </c>
      <c r="C85" s="1148">
        <f>+C21+C53+C69+C74</f>
        <v>0</v>
      </c>
      <c r="D85" s="1148">
        <f aca="true" t="shared" si="56" ref="D85:J85">+D21+D53+D69+D74</f>
        <v>0</v>
      </c>
      <c r="E85" s="1148">
        <f t="shared" si="56"/>
        <v>0</v>
      </c>
      <c r="F85" s="1148">
        <f t="shared" si="56"/>
        <v>0</v>
      </c>
      <c r="G85" s="1148">
        <f t="shared" si="56"/>
        <v>0</v>
      </c>
      <c r="H85" s="1148">
        <f t="shared" si="56"/>
        <v>0</v>
      </c>
      <c r="I85" s="1148">
        <f t="shared" si="56"/>
        <v>0</v>
      </c>
      <c r="J85" s="1148">
        <f t="shared" si="56"/>
        <v>0</v>
      </c>
      <c r="K85" s="1109"/>
    </row>
    <row r="86" spans="1:11" s="1098" customFormat="1" ht="24.75">
      <c r="A86" s="1116"/>
      <c r="B86" s="1165" t="s">
        <v>993</v>
      </c>
      <c r="C86" s="1149">
        <f>+C22</f>
        <v>0</v>
      </c>
      <c r="D86" s="1149">
        <f aca="true" t="shared" si="57" ref="D86:J86">+D22</f>
        <v>0</v>
      </c>
      <c r="E86" s="1149">
        <f t="shared" si="57"/>
        <v>0</v>
      </c>
      <c r="F86" s="1149">
        <f t="shared" si="57"/>
        <v>0</v>
      </c>
      <c r="G86" s="1149">
        <f t="shared" si="57"/>
        <v>0</v>
      </c>
      <c r="H86" s="1149">
        <f t="shared" si="57"/>
        <v>0</v>
      </c>
      <c r="I86" s="1149">
        <f t="shared" si="57"/>
        <v>0</v>
      </c>
      <c r="J86" s="1149">
        <f t="shared" si="57"/>
        <v>0</v>
      </c>
      <c r="K86" s="1109"/>
    </row>
    <row r="87" spans="1:11" s="1098" customFormat="1" ht="24.75">
      <c r="A87" s="1116"/>
      <c r="B87" s="1165" t="s">
        <v>994</v>
      </c>
      <c r="C87" s="1148">
        <f>+C34+C40+C23+C55+C76</f>
        <v>0</v>
      </c>
      <c r="D87" s="1148">
        <f aca="true" t="shared" si="58" ref="D87:J87">+D34+D40+D23+D55+D76</f>
        <v>0</v>
      </c>
      <c r="E87" s="1148">
        <f t="shared" si="58"/>
        <v>0</v>
      </c>
      <c r="F87" s="1148">
        <f t="shared" si="58"/>
        <v>0</v>
      </c>
      <c r="G87" s="1148">
        <f t="shared" si="58"/>
        <v>0</v>
      </c>
      <c r="H87" s="1148">
        <f t="shared" si="58"/>
        <v>0</v>
      </c>
      <c r="I87" s="1148">
        <f t="shared" si="58"/>
        <v>0</v>
      </c>
      <c r="J87" s="1148">
        <f t="shared" si="58"/>
        <v>0</v>
      </c>
      <c r="K87" s="1109"/>
    </row>
    <row r="88" spans="1:11" s="1098" customFormat="1" ht="25.5" thickBot="1">
      <c r="A88" s="1179"/>
      <c r="B88" s="1180" t="s">
        <v>995</v>
      </c>
      <c r="C88" s="1150">
        <f>+C24+C35+C41+C49+C62</f>
        <v>0</v>
      </c>
      <c r="D88" s="1150">
        <f aca="true" t="shared" si="59" ref="D88:J88">+D24+D35+D41+D49+D62</f>
        <v>0</v>
      </c>
      <c r="E88" s="1150">
        <f t="shared" si="59"/>
        <v>0</v>
      </c>
      <c r="F88" s="1150">
        <f t="shared" si="59"/>
        <v>0</v>
      </c>
      <c r="G88" s="1150">
        <f t="shared" si="59"/>
        <v>0</v>
      </c>
      <c r="H88" s="1150">
        <f t="shared" si="59"/>
        <v>0</v>
      </c>
      <c r="I88" s="1150">
        <f t="shared" si="59"/>
        <v>0</v>
      </c>
      <c r="J88" s="1150">
        <f t="shared" si="59"/>
        <v>0</v>
      </c>
      <c r="K88" s="1109"/>
    </row>
    <row r="89" spans="1:10" s="1097" customFormat="1" ht="25.5" thickBot="1">
      <c r="A89" s="1143"/>
      <c r="B89" s="1134" t="s">
        <v>996</v>
      </c>
      <c r="C89" s="1144">
        <f>+C45+C59+C63+C70+C71+C79</f>
        <v>0</v>
      </c>
      <c r="D89" s="1144">
        <f aca="true" t="shared" si="60" ref="D89:J89">+D45+D59+D63+D70+D71+D79</f>
        <v>0</v>
      </c>
      <c r="E89" s="1144">
        <f t="shared" si="60"/>
        <v>0</v>
      </c>
      <c r="F89" s="1144">
        <f t="shared" si="60"/>
        <v>0</v>
      </c>
      <c r="G89" s="1144">
        <f t="shared" si="60"/>
        <v>0</v>
      </c>
      <c r="H89" s="1144">
        <f t="shared" si="60"/>
        <v>0</v>
      </c>
      <c r="I89" s="1144">
        <f t="shared" si="60"/>
        <v>0</v>
      </c>
      <c r="J89" s="1144">
        <f t="shared" si="60"/>
        <v>0</v>
      </c>
    </row>
    <row r="90" spans="1:6" s="1142" customFormat="1" ht="24.75">
      <c r="A90" s="1183" t="s">
        <v>483</v>
      </c>
      <c r="B90" s="1094"/>
      <c r="C90" s="1094"/>
      <c r="D90" s="1094"/>
      <c r="E90" s="1094"/>
      <c r="F90" s="1094"/>
    </row>
    <row r="91" spans="1:7" ht="24.75">
      <c r="A91" s="1094"/>
      <c r="B91" s="1094"/>
      <c r="C91" s="1094"/>
      <c r="D91" s="1094"/>
      <c r="E91" s="1094"/>
      <c r="F91" s="1094"/>
      <c r="G91" s="1094"/>
    </row>
    <row r="92" spans="1:7" ht="24.75">
      <c r="A92" s="1094"/>
      <c r="B92" s="1094"/>
      <c r="C92" s="1094"/>
      <c r="D92" s="1094"/>
      <c r="E92" s="1094"/>
      <c r="F92" s="1094"/>
      <c r="G92" s="1094"/>
    </row>
    <row r="93" spans="1:7" ht="24.75">
      <c r="A93" s="1094"/>
      <c r="B93" s="1094"/>
      <c r="C93" s="1094"/>
      <c r="D93" s="1094"/>
      <c r="E93" s="1094"/>
      <c r="F93" s="1094"/>
      <c r="G93" s="1094"/>
    </row>
    <row r="94" spans="1:7" ht="24.75">
      <c r="A94" s="1094"/>
      <c r="B94" s="1094"/>
      <c r="C94" s="1094"/>
      <c r="D94" s="1094"/>
      <c r="E94" s="1094"/>
      <c r="F94" s="1094"/>
      <c r="G94" s="1094"/>
    </row>
    <row r="95" spans="1:7" ht="24.75">
      <c r="A95" s="1094"/>
      <c r="B95" s="1094"/>
      <c r="C95" s="1094"/>
      <c r="D95" s="1094"/>
      <c r="E95" s="1094"/>
      <c r="F95" s="1094"/>
      <c r="G95" s="1094"/>
    </row>
    <row r="96" spans="1:7" ht="24.75">
      <c r="A96" s="1094"/>
      <c r="B96" s="1094"/>
      <c r="C96" s="1094"/>
      <c r="D96" s="1094"/>
      <c r="E96" s="1094"/>
      <c r="F96" s="1094"/>
      <c r="G96" s="1094"/>
    </row>
    <row r="97" spans="1:7" ht="24.75">
      <c r="A97" s="1094"/>
      <c r="B97" s="1094"/>
      <c r="C97" s="1094"/>
      <c r="D97" s="1094"/>
      <c r="E97" s="1094"/>
      <c r="F97" s="1094"/>
      <c r="G97" s="1094"/>
    </row>
    <row r="98" spans="1:7" ht="24.75">
      <c r="A98" s="1094"/>
      <c r="B98" s="1094"/>
      <c r="C98" s="1094"/>
      <c r="D98" s="1094"/>
      <c r="E98" s="1094"/>
      <c r="F98" s="1094"/>
      <c r="G98" s="1094"/>
    </row>
    <row r="99" spans="1:7" ht="24.75">
      <c r="A99" s="1094"/>
      <c r="B99" s="1094"/>
      <c r="C99" s="1094"/>
      <c r="D99" s="1094"/>
      <c r="E99" s="1094"/>
      <c r="F99" s="1094"/>
      <c r="G99" s="1094"/>
    </row>
    <row r="100" spans="1:7" ht="24.75">
      <c r="A100" s="1094"/>
      <c r="B100" s="1094"/>
      <c r="C100" s="1094"/>
      <c r="D100" s="1094"/>
      <c r="E100" s="1094"/>
      <c r="F100" s="1094"/>
      <c r="G100" s="1094"/>
    </row>
    <row r="101" spans="1:7" ht="24.75">
      <c r="A101" s="1094"/>
      <c r="B101" s="1094"/>
      <c r="C101" s="1094"/>
      <c r="D101" s="1094"/>
      <c r="E101" s="1094"/>
      <c r="F101" s="1094"/>
      <c r="G101" s="1094"/>
    </row>
    <row r="102" spans="1:7" ht="24.75">
      <c r="A102" s="1094"/>
      <c r="B102" s="1094"/>
      <c r="C102" s="1094"/>
      <c r="D102" s="1094"/>
      <c r="E102" s="1094"/>
      <c r="F102" s="1094"/>
      <c r="G102" s="1094"/>
    </row>
    <row r="103" spans="1:7" ht="24.75">
      <c r="A103" s="1094"/>
      <c r="B103" s="1094"/>
      <c r="C103" s="1094"/>
      <c r="D103" s="1094"/>
      <c r="E103" s="1094"/>
      <c r="F103" s="1094"/>
      <c r="G103" s="1094"/>
    </row>
    <row r="104" spans="1:7" ht="24.75">
      <c r="A104" s="1094"/>
      <c r="B104" s="1094"/>
      <c r="C104" s="1094"/>
      <c r="D104" s="1094"/>
      <c r="E104" s="1094"/>
      <c r="F104" s="1094"/>
      <c r="G104" s="1094"/>
    </row>
    <row r="105" spans="1:7" ht="24.75">
      <c r="A105" s="1094"/>
      <c r="B105" s="1094"/>
      <c r="C105" s="1094"/>
      <c r="D105" s="1094"/>
      <c r="E105" s="1094"/>
      <c r="F105" s="1094"/>
      <c r="G105" s="1094"/>
    </row>
    <row r="106" spans="1:7" ht="24.75">
      <c r="A106" s="1094"/>
      <c r="B106" s="1094"/>
      <c r="C106" s="1094"/>
      <c r="D106" s="1094"/>
      <c r="E106" s="1094"/>
      <c r="F106" s="1094"/>
      <c r="G106" s="1094"/>
    </row>
    <row r="107" spans="1:7" ht="24.75">
      <c r="A107" s="1094"/>
      <c r="B107" s="1094"/>
      <c r="C107" s="1094"/>
      <c r="D107" s="1094"/>
      <c r="E107" s="1094"/>
      <c r="F107" s="1094"/>
      <c r="G107" s="1094"/>
    </row>
    <row r="108" spans="1:7" ht="24.75">
      <c r="A108" s="1094"/>
      <c r="B108" s="1094"/>
      <c r="C108" s="1094"/>
      <c r="D108" s="1094"/>
      <c r="E108" s="1094"/>
      <c r="F108" s="1094"/>
      <c r="G108" s="1094"/>
    </row>
    <row r="109" spans="1:7" ht="24.75">
      <c r="A109" s="1094"/>
      <c r="B109" s="1094"/>
      <c r="C109" s="1094"/>
      <c r="D109" s="1094"/>
      <c r="E109" s="1094"/>
      <c r="F109" s="1094"/>
      <c r="G109" s="1094"/>
    </row>
    <row r="110" spans="1:7" ht="24.75">
      <c r="A110" s="1094"/>
      <c r="B110" s="1094"/>
      <c r="C110" s="1094"/>
      <c r="D110" s="1094"/>
      <c r="E110" s="1094"/>
      <c r="F110" s="1094"/>
      <c r="G110" s="1094"/>
    </row>
    <row r="111" spans="1:7" ht="24.75">
      <c r="A111" s="1094"/>
      <c r="B111" s="1094"/>
      <c r="C111" s="1094"/>
      <c r="D111" s="1094"/>
      <c r="E111" s="1094"/>
      <c r="F111" s="1094"/>
      <c r="G111" s="1094"/>
    </row>
    <row r="112" spans="1:7" ht="24.75">
      <c r="A112" s="1094"/>
      <c r="B112" s="1094"/>
      <c r="C112" s="1094"/>
      <c r="D112" s="1094"/>
      <c r="E112" s="1094"/>
      <c r="F112" s="1094"/>
      <c r="G112" s="1094"/>
    </row>
    <row r="113" spans="1:7" ht="24.75">
      <c r="A113" s="1094"/>
      <c r="B113" s="1094"/>
      <c r="C113" s="1094"/>
      <c r="D113" s="1094"/>
      <c r="E113" s="1094"/>
      <c r="F113" s="1094"/>
      <c r="G113" s="1094"/>
    </row>
    <row r="114" spans="1:7" ht="24.75">
      <c r="A114" s="1094"/>
      <c r="B114" s="1094"/>
      <c r="C114" s="1094"/>
      <c r="D114" s="1094"/>
      <c r="E114" s="1094"/>
      <c r="F114" s="1094"/>
      <c r="G114" s="1094"/>
    </row>
    <row r="115" spans="1:7" ht="24.75">
      <c r="A115" s="1094"/>
      <c r="B115" s="1094"/>
      <c r="C115" s="1094"/>
      <c r="D115" s="1094"/>
      <c r="E115" s="1094"/>
      <c r="F115" s="1094"/>
      <c r="G115" s="1094"/>
    </row>
    <row r="116" spans="1:7" ht="24.75">
      <c r="A116" s="1094"/>
      <c r="B116" s="1094"/>
      <c r="C116" s="1094"/>
      <c r="D116" s="1094"/>
      <c r="E116" s="1094"/>
      <c r="F116" s="1094"/>
      <c r="G116" s="1094"/>
    </row>
    <row r="117" spans="1:7" ht="24.75">
      <c r="A117" s="1094"/>
      <c r="B117" s="1094"/>
      <c r="C117" s="1094"/>
      <c r="D117" s="1094"/>
      <c r="E117" s="1094"/>
      <c r="F117" s="1094"/>
      <c r="G117" s="1094"/>
    </row>
    <row r="118" spans="1:7" ht="24.75">
      <c r="A118" s="1094"/>
      <c r="B118" s="1094"/>
      <c r="C118" s="1094"/>
      <c r="D118" s="1094"/>
      <c r="E118" s="1094"/>
      <c r="F118" s="1094"/>
      <c r="G118" s="1094"/>
    </row>
    <row r="119" spans="1:7" ht="24.75">
      <c r="A119" s="1094"/>
      <c r="B119" s="1094"/>
      <c r="C119" s="1094"/>
      <c r="D119" s="1094"/>
      <c r="E119" s="1094"/>
      <c r="F119" s="1094"/>
      <c r="G119" s="1094"/>
    </row>
    <row r="120" spans="1:7" ht="24.75">
      <c r="A120" s="1094"/>
      <c r="B120" s="1094"/>
      <c r="C120" s="1094"/>
      <c r="D120" s="1094"/>
      <c r="E120" s="1094"/>
      <c r="F120" s="1094"/>
      <c r="G120" s="1094"/>
    </row>
    <row r="121" spans="1:7" ht="24.75">
      <c r="A121" s="1094"/>
      <c r="B121" s="1094"/>
      <c r="C121" s="1094"/>
      <c r="D121" s="1094"/>
      <c r="E121" s="1094"/>
      <c r="F121" s="1094"/>
      <c r="G121" s="1094"/>
    </row>
    <row r="122" spans="1:7" ht="24.75">
      <c r="A122" s="1094"/>
      <c r="B122" s="1094"/>
      <c r="C122" s="1094"/>
      <c r="D122" s="1094"/>
      <c r="E122" s="1094"/>
      <c r="F122" s="1094"/>
      <c r="G122" s="1094"/>
    </row>
    <row r="123" spans="1:7" ht="24.75">
      <c r="A123" s="1094"/>
      <c r="B123" s="1094"/>
      <c r="C123" s="1094"/>
      <c r="D123" s="1094"/>
      <c r="E123" s="1094"/>
      <c r="F123" s="1094"/>
      <c r="G123" s="1094"/>
    </row>
    <row r="124" spans="1:7" ht="24.75">
      <c r="A124" s="1094"/>
      <c r="B124" s="1094"/>
      <c r="C124" s="1094"/>
      <c r="D124" s="1094"/>
      <c r="E124" s="1094"/>
      <c r="F124" s="1094"/>
      <c r="G124" s="1094"/>
    </row>
    <row r="125" spans="1:7" ht="24.75">
      <c r="A125" s="1094"/>
      <c r="B125" s="1094"/>
      <c r="C125" s="1094"/>
      <c r="D125" s="1094"/>
      <c r="E125" s="1094"/>
      <c r="F125" s="1094"/>
      <c r="G125" s="1094"/>
    </row>
    <row r="126" spans="1:7" ht="24.75">
      <c r="A126" s="1094"/>
      <c r="B126" s="1094"/>
      <c r="C126" s="1094"/>
      <c r="D126" s="1094"/>
      <c r="E126" s="1094"/>
      <c r="F126" s="1094"/>
      <c r="G126" s="1094"/>
    </row>
    <row r="127" spans="1:7" ht="24.75">
      <c r="A127" s="1094"/>
      <c r="B127" s="1094"/>
      <c r="C127" s="1094"/>
      <c r="D127" s="1094"/>
      <c r="E127" s="1094"/>
      <c r="F127" s="1094"/>
      <c r="G127" s="1094"/>
    </row>
    <row r="128" spans="1:7" ht="24.75">
      <c r="A128" s="1094"/>
      <c r="B128" s="1094"/>
      <c r="C128" s="1094"/>
      <c r="D128" s="1094"/>
      <c r="E128" s="1094"/>
      <c r="F128" s="1094"/>
      <c r="G128" s="1094"/>
    </row>
    <row r="129" spans="1:7" ht="24.75">
      <c r="A129" s="1094"/>
      <c r="B129" s="1094"/>
      <c r="C129" s="1094"/>
      <c r="D129" s="1094"/>
      <c r="E129" s="1094"/>
      <c r="F129" s="1094"/>
      <c r="G129" s="1094"/>
    </row>
    <row r="130" spans="1:7" ht="24.75">
      <c r="A130" s="1094"/>
      <c r="B130" s="1094"/>
      <c r="C130" s="1094"/>
      <c r="D130" s="1094"/>
      <c r="E130" s="1094"/>
      <c r="F130" s="1094"/>
      <c r="G130" s="1094"/>
    </row>
    <row r="131" spans="1:7" ht="24.75">
      <c r="A131" s="1094"/>
      <c r="B131" s="1094"/>
      <c r="C131" s="1094"/>
      <c r="D131" s="1094"/>
      <c r="E131" s="1094"/>
      <c r="F131" s="1094"/>
      <c r="G131" s="1094"/>
    </row>
    <row r="132" spans="1:7" ht="24.75">
      <c r="A132" s="1094"/>
      <c r="B132" s="1094"/>
      <c r="C132" s="1094"/>
      <c r="D132" s="1094"/>
      <c r="E132" s="1094"/>
      <c r="F132" s="1094"/>
      <c r="G132" s="1094"/>
    </row>
    <row r="133" spans="1:7" ht="24.75">
      <c r="A133" s="1094"/>
      <c r="B133" s="1094"/>
      <c r="C133" s="1094"/>
      <c r="D133" s="1094"/>
      <c r="E133" s="1094"/>
      <c r="F133" s="1094"/>
      <c r="G133" s="1094"/>
    </row>
    <row r="134" spans="1:7" ht="24.75">
      <c r="A134" s="1094"/>
      <c r="B134" s="1094"/>
      <c r="C134" s="1094"/>
      <c r="D134" s="1094"/>
      <c r="E134" s="1094"/>
      <c r="F134" s="1094"/>
      <c r="G134" s="1094"/>
    </row>
    <row r="135" spans="1:7" ht="24.75">
      <c r="A135" s="1094"/>
      <c r="B135" s="1094"/>
      <c r="C135" s="1094"/>
      <c r="D135" s="1094"/>
      <c r="E135" s="1094"/>
      <c r="F135" s="1094"/>
      <c r="G135" s="1094"/>
    </row>
    <row r="136" spans="1:7" ht="24.75">
      <c r="A136" s="1094"/>
      <c r="B136" s="1094"/>
      <c r="C136" s="1094"/>
      <c r="D136" s="1094"/>
      <c r="E136" s="1094"/>
      <c r="F136" s="1094"/>
      <c r="G136" s="1094"/>
    </row>
    <row r="137" spans="1:7" ht="24.75">
      <c r="A137" s="1094"/>
      <c r="B137" s="1094"/>
      <c r="C137" s="1094"/>
      <c r="D137" s="1094"/>
      <c r="E137" s="1094"/>
      <c r="F137" s="1094"/>
      <c r="G137" s="1094"/>
    </row>
    <row r="138" spans="1:7" ht="24.75">
      <c r="A138" s="1094"/>
      <c r="B138" s="1094"/>
      <c r="C138" s="1094"/>
      <c r="D138" s="1094"/>
      <c r="E138" s="1094"/>
      <c r="F138" s="1094"/>
      <c r="G138" s="1094"/>
    </row>
    <row r="139" spans="1:7" ht="24.75">
      <c r="A139" s="1094"/>
      <c r="B139" s="1094"/>
      <c r="C139" s="1094"/>
      <c r="D139" s="1094"/>
      <c r="E139" s="1094"/>
      <c r="F139" s="1094"/>
      <c r="G139" s="1094"/>
    </row>
    <row r="140" spans="1:7" ht="24.75">
      <c r="A140" s="1094"/>
      <c r="B140" s="1094"/>
      <c r="C140" s="1094"/>
      <c r="D140" s="1094"/>
      <c r="E140" s="1094"/>
      <c r="F140" s="1094"/>
      <c r="G140" s="1094"/>
    </row>
    <row r="141" spans="1:7" ht="24.75">
      <c r="A141" s="1094"/>
      <c r="B141" s="1094"/>
      <c r="C141" s="1094"/>
      <c r="D141" s="1094"/>
      <c r="E141" s="1094"/>
      <c r="F141" s="1094"/>
      <c r="G141" s="1094"/>
    </row>
    <row r="142" spans="1:7" ht="24.75">
      <c r="A142" s="1094"/>
      <c r="B142" s="1094"/>
      <c r="C142" s="1094"/>
      <c r="D142" s="1094"/>
      <c r="E142" s="1094"/>
      <c r="F142" s="1094"/>
      <c r="G142" s="1094"/>
    </row>
    <row r="143" spans="1:7" ht="24.75">
      <c r="A143" s="1094"/>
      <c r="B143" s="1094"/>
      <c r="C143" s="1094"/>
      <c r="D143" s="1094"/>
      <c r="E143" s="1094"/>
      <c r="F143" s="1094"/>
      <c r="G143" s="1094"/>
    </row>
    <row r="144" spans="1:7" ht="24.75">
      <c r="A144" s="1094"/>
      <c r="B144" s="1094"/>
      <c r="C144" s="1094"/>
      <c r="D144" s="1094"/>
      <c r="E144" s="1094"/>
      <c r="F144" s="1094"/>
      <c r="G144" s="1094"/>
    </row>
    <row r="145" spans="1:7" ht="24.75">
      <c r="A145" s="1094"/>
      <c r="B145" s="1094"/>
      <c r="C145" s="1094"/>
      <c r="D145" s="1094"/>
      <c r="E145" s="1094"/>
      <c r="F145" s="1094"/>
      <c r="G145" s="1094"/>
    </row>
    <row r="146" spans="1:7" ht="24.75">
      <c r="A146" s="1094"/>
      <c r="B146" s="1094"/>
      <c r="C146" s="1094"/>
      <c r="D146" s="1094"/>
      <c r="E146" s="1094"/>
      <c r="F146" s="1094"/>
      <c r="G146" s="1094"/>
    </row>
    <row r="147" spans="1:7" ht="24.75">
      <c r="A147" s="1094"/>
      <c r="B147" s="1094"/>
      <c r="C147" s="1094"/>
      <c r="D147" s="1094"/>
      <c r="E147" s="1094"/>
      <c r="F147" s="1094"/>
      <c r="G147" s="1094"/>
    </row>
    <row r="148" spans="1:7" ht="24.75">
      <c r="A148" s="1094"/>
      <c r="B148" s="1094"/>
      <c r="C148" s="1094"/>
      <c r="D148" s="1094"/>
      <c r="E148" s="1094"/>
      <c r="F148" s="1094"/>
      <c r="G148" s="1094"/>
    </row>
    <row r="149" spans="1:7" ht="24.75">
      <c r="A149" s="1094"/>
      <c r="B149" s="1094"/>
      <c r="C149" s="1094"/>
      <c r="D149" s="1094"/>
      <c r="E149" s="1094"/>
      <c r="F149" s="1094"/>
      <c r="G149" s="1094"/>
    </row>
    <row r="150" spans="1:7" ht="24.75">
      <c r="A150" s="1094"/>
      <c r="B150" s="1094"/>
      <c r="C150" s="1094"/>
      <c r="D150" s="1094"/>
      <c r="E150" s="1094"/>
      <c r="F150" s="1094"/>
      <c r="G150" s="1094"/>
    </row>
    <row r="151" spans="1:7" ht="24.75">
      <c r="A151" s="1094"/>
      <c r="B151" s="1094"/>
      <c r="C151" s="1094"/>
      <c r="D151" s="1094"/>
      <c r="E151" s="1094"/>
      <c r="F151" s="1094"/>
      <c r="G151" s="1094"/>
    </row>
    <row r="152" spans="1:7" ht="24.75">
      <c r="A152" s="1094"/>
      <c r="B152" s="1094"/>
      <c r="C152" s="1094"/>
      <c r="D152" s="1094"/>
      <c r="E152" s="1094"/>
      <c r="F152" s="1094"/>
      <c r="G152" s="1094"/>
    </row>
    <row r="153" spans="1:7" ht="24.75">
      <c r="A153" s="1094"/>
      <c r="B153" s="1094"/>
      <c r="C153" s="1094"/>
      <c r="D153" s="1094"/>
      <c r="E153" s="1094"/>
      <c r="F153" s="1094"/>
      <c r="G153" s="1094"/>
    </row>
    <row r="154" spans="1:7" ht="24.75">
      <c r="A154" s="1094"/>
      <c r="B154" s="1094"/>
      <c r="C154" s="1094"/>
      <c r="D154" s="1094"/>
      <c r="E154" s="1094"/>
      <c r="F154" s="1094"/>
      <c r="G154" s="1094"/>
    </row>
    <row r="155" spans="1:7" ht="24.75">
      <c r="A155" s="1094"/>
      <c r="B155" s="1094"/>
      <c r="C155" s="1094"/>
      <c r="D155" s="1094"/>
      <c r="E155" s="1094"/>
      <c r="F155" s="1094"/>
      <c r="G155" s="1094"/>
    </row>
    <row r="156" spans="1:7" ht="24.75">
      <c r="A156" s="1094"/>
      <c r="B156" s="1094"/>
      <c r="C156" s="1094"/>
      <c r="D156" s="1094"/>
      <c r="E156" s="1094"/>
      <c r="F156" s="1094"/>
      <c r="G156" s="1094"/>
    </row>
    <row r="157" spans="1:7" ht="24.75">
      <c r="A157" s="1094"/>
      <c r="B157" s="1094"/>
      <c r="C157" s="1094"/>
      <c r="D157" s="1094"/>
      <c r="E157" s="1094"/>
      <c r="F157" s="1094"/>
      <c r="G157" s="1094"/>
    </row>
    <row r="158" spans="1:7" ht="24.75">
      <c r="A158" s="1094"/>
      <c r="B158" s="1094"/>
      <c r="C158" s="1094"/>
      <c r="D158" s="1094"/>
      <c r="E158" s="1094"/>
      <c r="F158" s="1094"/>
      <c r="G158" s="1094"/>
    </row>
    <row r="159" spans="1:7" ht="24.75">
      <c r="A159" s="1094"/>
      <c r="B159" s="1094"/>
      <c r="C159" s="1094"/>
      <c r="D159" s="1094"/>
      <c r="E159" s="1094"/>
      <c r="F159" s="1094"/>
      <c r="G159" s="1094"/>
    </row>
    <row r="160" spans="1:7" ht="24.75">
      <c r="A160" s="1094"/>
      <c r="B160" s="1094"/>
      <c r="C160" s="1094"/>
      <c r="D160" s="1094"/>
      <c r="E160" s="1094"/>
      <c r="F160" s="1094"/>
      <c r="G160" s="1094"/>
    </row>
    <row r="161" spans="1:7" ht="24.75">
      <c r="A161" s="1094"/>
      <c r="B161" s="1094"/>
      <c r="C161" s="1094"/>
      <c r="D161" s="1094"/>
      <c r="E161" s="1094"/>
      <c r="F161" s="1094"/>
      <c r="G161" s="1094"/>
    </row>
    <row r="162" spans="1:7" ht="24.75">
      <c r="A162" s="1094"/>
      <c r="B162" s="1094"/>
      <c r="C162" s="1094"/>
      <c r="D162" s="1094"/>
      <c r="E162" s="1094"/>
      <c r="F162" s="1094"/>
      <c r="G162" s="1094"/>
    </row>
    <row r="163" spans="1:7" ht="24.75">
      <c r="A163" s="1094"/>
      <c r="B163" s="1094"/>
      <c r="C163" s="1094"/>
      <c r="D163" s="1094"/>
      <c r="E163" s="1094"/>
      <c r="F163" s="1094"/>
      <c r="G163" s="1094"/>
    </row>
    <row r="164" spans="1:7" ht="24.75">
      <c r="A164" s="1094"/>
      <c r="B164" s="1094"/>
      <c r="C164" s="1094"/>
      <c r="D164" s="1094"/>
      <c r="E164" s="1094"/>
      <c r="F164" s="1094"/>
      <c r="G164" s="1094"/>
    </row>
    <row r="165" spans="1:7" ht="24.75">
      <c r="A165" s="1094"/>
      <c r="B165" s="1094"/>
      <c r="C165" s="1094"/>
      <c r="D165" s="1094"/>
      <c r="E165" s="1094"/>
      <c r="F165" s="1094"/>
      <c r="G165" s="1094"/>
    </row>
    <row r="166" spans="1:7" ht="24.75">
      <c r="A166" s="1094"/>
      <c r="B166" s="1094"/>
      <c r="C166" s="1094"/>
      <c r="D166" s="1094"/>
      <c r="E166" s="1094"/>
      <c r="F166" s="1094"/>
      <c r="G166" s="1094"/>
    </row>
    <row r="167" spans="1:7" ht="24.75">
      <c r="A167" s="1094"/>
      <c r="B167" s="1094"/>
      <c r="C167" s="1094"/>
      <c r="D167" s="1094"/>
      <c r="E167" s="1094"/>
      <c r="F167" s="1094"/>
      <c r="G167" s="1094"/>
    </row>
    <row r="168" spans="1:7" ht="24.75">
      <c r="A168" s="1094"/>
      <c r="B168" s="1094"/>
      <c r="C168" s="1094"/>
      <c r="D168" s="1094"/>
      <c r="E168" s="1094"/>
      <c r="F168" s="1094"/>
      <c r="G168" s="1094"/>
    </row>
    <row r="169" spans="1:7" ht="24.75">
      <c r="A169" s="1094"/>
      <c r="B169" s="1094"/>
      <c r="C169" s="1094"/>
      <c r="D169" s="1094"/>
      <c r="E169" s="1094"/>
      <c r="F169" s="1094"/>
      <c r="G169" s="1094"/>
    </row>
    <row r="170" spans="1:7" ht="24.75">
      <c r="A170" s="1094"/>
      <c r="B170" s="1094"/>
      <c r="C170" s="1094"/>
      <c r="D170" s="1094"/>
      <c r="E170" s="1094"/>
      <c r="F170" s="1094"/>
      <c r="G170" s="1094"/>
    </row>
    <row r="171" spans="1:7" ht="24.75">
      <c r="A171" s="1094"/>
      <c r="B171" s="1094"/>
      <c r="C171" s="1094"/>
      <c r="D171" s="1094"/>
      <c r="E171" s="1094"/>
      <c r="F171" s="1094"/>
      <c r="G171" s="1094"/>
    </row>
    <row r="172" spans="1:7" ht="24.75">
      <c r="A172" s="1094"/>
      <c r="B172" s="1094"/>
      <c r="C172" s="1094"/>
      <c r="D172" s="1094"/>
      <c r="E172" s="1094"/>
      <c r="F172" s="1094"/>
      <c r="G172" s="1094"/>
    </row>
    <row r="173" spans="1:7" ht="24.75">
      <c r="A173" s="1094"/>
      <c r="B173" s="1094"/>
      <c r="C173" s="1094"/>
      <c r="D173" s="1094"/>
      <c r="E173" s="1094"/>
      <c r="F173" s="1094"/>
      <c r="G173" s="1094"/>
    </row>
    <row r="174" spans="1:7" ht="24.75">
      <c r="A174" s="1094"/>
      <c r="B174" s="1094"/>
      <c r="C174" s="1094"/>
      <c r="D174" s="1094"/>
      <c r="E174" s="1094"/>
      <c r="F174" s="1094"/>
      <c r="G174" s="1094"/>
    </row>
    <row r="175" spans="1:7" ht="24.75">
      <c r="A175" s="1094"/>
      <c r="B175" s="1094"/>
      <c r="C175" s="1094"/>
      <c r="D175" s="1094"/>
      <c r="E175" s="1094"/>
      <c r="F175" s="1094"/>
      <c r="G175" s="1094"/>
    </row>
    <row r="176" spans="1:7" ht="24.75">
      <c r="A176" s="1094"/>
      <c r="B176" s="1094"/>
      <c r="C176" s="1094"/>
      <c r="D176" s="1094"/>
      <c r="E176" s="1094"/>
      <c r="F176" s="1094"/>
      <c r="G176" s="1094"/>
    </row>
    <row r="177" spans="1:7" ht="24.75">
      <c r="A177" s="1094"/>
      <c r="B177" s="1094"/>
      <c r="C177" s="1094"/>
      <c r="D177" s="1094"/>
      <c r="E177" s="1094"/>
      <c r="F177" s="1094"/>
      <c r="G177" s="1094"/>
    </row>
    <row r="178" spans="1:7" ht="24.75">
      <c r="A178" s="1094"/>
      <c r="B178" s="1094"/>
      <c r="C178" s="1094"/>
      <c r="D178" s="1094"/>
      <c r="E178" s="1094"/>
      <c r="F178" s="1094"/>
      <c r="G178" s="1094"/>
    </row>
    <row r="179" spans="1:7" ht="24.75">
      <c r="A179" s="1094"/>
      <c r="B179" s="1094"/>
      <c r="C179" s="1094"/>
      <c r="D179" s="1094"/>
      <c r="E179" s="1094"/>
      <c r="F179" s="1094"/>
      <c r="G179" s="1094"/>
    </row>
    <row r="180" spans="1:7" ht="24.75">
      <c r="A180" s="1094"/>
      <c r="B180" s="1094"/>
      <c r="C180" s="1094"/>
      <c r="D180" s="1094"/>
      <c r="E180" s="1094"/>
      <c r="F180" s="1094"/>
      <c r="G180" s="1094"/>
    </row>
    <row r="181" spans="1:7" ht="24.75">
      <c r="A181" s="1094"/>
      <c r="B181" s="1094"/>
      <c r="C181" s="1094"/>
      <c r="D181" s="1094"/>
      <c r="E181" s="1094"/>
      <c r="F181" s="1094"/>
      <c r="G181" s="1094"/>
    </row>
    <row r="182" spans="1:7" ht="24.75">
      <c r="A182" s="1094"/>
      <c r="B182" s="1094"/>
      <c r="C182" s="1094"/>
      <c r="D182" s="1094"/>
      <c r="E182" s="1094"/>
      <c r="F182" s="1094"/>
      <c r="G182" s="1094"/>
    </row>
    <row r="183" spans="1:7" ht="24.75">
      <c r="A183" s="1094"/>
      <c r="B183" s="1094"/>
      <c r="C183" s="1094"/>
      <c r="D183" s="1094"/>
      <c r="E183" s="1094"/>
      <c r="F183" s="1094"/>
      <c r="G183" s="1094"/>
    </row>
    <row r="184" spans="1:7" ht="24.75">
      <c r="A184" s="1094"/>
      <c r="B184" s="1094"/>
      <c r="C184" s="1094"/>
      <c r="D184" s="1094"/>
      <c r="E184" s="1094"/>
      <c r="F184" s="1094"/>
      <c r="G184" s="1094"/>
    </row>
    <row r="185" spans="1:7" ht="24.75">
      <c r="A185" s="1094"/>
      <c r="B185" s="1094"/>
      <c r="C185" s="1094"/>
      <c r="D185" s="1094"/>
      <c r="E185" s="1094"/>
      <c r="F185" s="1094"/>
      <c r="G185" s="1094"/>
    </row>
    <row r="186" spans="1:7" ht="24.75">
      <c r="A186" s="1094"/>
      <c r="B186" s="1094"/>
      <c r="C186" s="1094"/>
      <c r="D186" s="1094"/>
      <c r="E186" s="1094"/>
      <c r="F186" s="1094"/>
      <c r="G186" s="1094"/>
    </row>
    <row r="187" spans="1:7" ht="24.75">
      <c r="A187" s="1094"/>
      <c r="B187" s="1094"/>
      <c r="C187" s="1094"/>
      <c r="D187" s="1094"/>
      <c r="E187" s="1094"/>
      <c r="F187" s="1094"/>
      <c r="G187" s="1094"/>
    </row>
    <row r="188" spans="1:7" ht="24.75">
      <c r="A188" s="1094"/>
      <c r="B188" s="1094"/>
      <c r="C188" s="1094"/>
      <c r="D188" s="1094"/>
      <c r="E188" s="1094"/>
      <c r="F188" s="1094"/>
      <c r="G188" s="1094"/>
    </row>
    <row r="189" spans="1:7" ht="24.75">
      <c r="A189" s="1094"/>
      <c r="G189" s="1094"/>
    </row>
  </sheetData>
  <sheetProtection/>
  <mergeCells count="3">
    <mergeCell ref="D4:E4"/>
    <mergeCell ref="F4:J4"/>
    <mergeCell ref="G5:J5"/>
  </mergeCells>
  <printOptions/>
  <pageMargins left="0.2362204724409449" right="0" top="0.2755905511811024" bottom="0.1968503937007874" header="0.07874015748031496" footer="0.1968503937007874"/>
  <pageSetup horizontalDpi="600" verticalDpi="600" orientation="portrait" paperSize="9" scale="68" r:id="rId1"/>
  <headerFooter alignWithMargins="0">
    <oddFooter>&amp;R&amp;"AngsanaUPC,ตัวปกติ"&amp;8&amp;F/&amp;A</oddFooter>
  </headerFooter>
  <rowBreaks count="1" manualBreakCount="1">
    <brk id="4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34"/>
  <sheetViews>
    <sheetView showGridLines="0" view="pageBreakPreview" zoomScale="80" zoomScaleNormal="75" zoomScaleSheetLayoutView="80" zoomScalePageLayoutView="0" workbookViewId="0" topLeftCell="A1">
      <selection activeCell="I12" sqref="I12"/>
    </sheetView>
  </sheetViews>
  <sheetFormatPr defaultColWidth="9.140625" defaultRowHeight="21.75"/>
  <cols>
    <col min="1" max="1" width="5.421875" style="389" customWidth="1"/>
    <col min="2" max="2" width="17.421875" style="389" customWidth="1"/>
    <col min="3" max="3" width="30.7109375" style="384" customWidth="1"/>
    <col min="4" max="4" width="5.421875" style="389" bestFit="1" customWidth="1"/>
    <col min="5" max="5" width="14.28125" style="389" bestFit="1" customWidth="1"/>
    <col min="6" max="6" width="16.140625" style="389" customWidth="1"/>
    <col min="7" max="7" width="12.140625" style="559" customWidth="1"/>
    <col min="8" max="8" width="2.8515625" style="548" customWidth="1"/>
    <col min="9" max="9" width="5.421875" style="389" bestFit="1" customWidth="1"/>
    <col min="10" max="10" width="14.28125" style="389" bestFit="1" customWidth="1"/>
    <col min="11" max="11" width="14.7109375" style="389" customWidth="1"/>
    <col min="12" max="12" width="9.8515625" style="559" bestFit="1" customWidth="1"/>
    <col min="13" max="13" width="9.8515625" style="384" bestFit="1" customWidth="1"/>
    <col min="14" max="16384" width="9.140625" style="384" customWidth="1"/>
  </cols>
  <sheetData>
    <row r="1" spans="1:12" ht="23.25">
      <c r="A1" s="381" t="s">
        <v>300</v>
      </c>
      <c r="B1" s="381"/>
      <c r="C1" s="382"/>
      <c r="D1" s="382"/>
      <c r="E1" s="382"/>
      <c r="F1" s="382"/>
      <c r="G1" s="553"/>
      <c r="H1" s="563"/>
      <c r="I1" s="382"/>
      <c r="J1" s="382"/>
      <c r="K1" s="382"/>
      <c r="L1" s="553"/>
    </row>
    <row r="2" spans="1:12" ht="23.25">
      <c r="A2" s="381" t="s">
        <v>499</v>
      </c>
      <c r="B2" s="381"/>
      <c r="C2" s="382"/>
      <c r="D2" s="382"/>
      <c r="E2" s="382"/>
      <c r="F2" s="382"/>
      <c r="G2" s="553"/>
      <c r="H2" s="563"/>
      <c r="I2" s="382"/>
      <c r="J2" s="382"/>
      <c r="K2" s="382"/>
      <c r="L2" s="553"/>
    </row>
    <row r="3" spans="1:12" ht="23.25">
      <c r="A3" s="381" t="s">
        <v>452</v>
      </c>
      <c r="B3" s="381"/>
      <c r="C3" s="382"/>
      <c r="D3" s="382"/>
      <c r="E3" s="382"/>
      <c r="F3" s="382"/>
      <c r="G3" s="553"/>
      <c r="H3" s="563"/>
      <c r="I3" s="382"/>
      <c r="J3" s="382"/>
      <c r="K3" s="382"/>
      <c r="L3" s="553"/>
    </row>
    <row r="4" spans="1:12" ht="14.25" customHeight="1">
      <c r="A4" s="381"/>
      <c r="B4" s="381"/>
      <c r="C4" s="382"/>
      <c r="D4" s="382"/>
      <c r="E4" s="382"/>
      <c r="F4" s="382"/>
      <c r="G4" s="553"/>
      <c r="H4" s="563"/>
      <c r="I4" s="382"/>
      <c r="J4" s="382"/>
      <c r="K4" s="382"/>
      <c r="L4" s="553"/>
    </row>
    <row r="5" spans="1:13" ht="23.25">
      <c r="A5" s="566" t="s">
        <v>312</v>
      </c>
      <c r="B5" s="572"/>
      <c r="C5" s="1518" t="s">
        <v>253</v>
      </c>
      <c r="D5" s="1515" t="s">
        <v>518</v>
      </c>
      <c r="E5" s="1516"/>
      <c r="F5" s="1516"/>
      <c r="G5" s="1517"/>
      <c r="H5" s="564"/>
      <c r="I5" s="1515" t="s">
        <v>519</v>
      </c>
      <c r="J5" s="1516"/>
      <c r="K5" s="1516"/>
      <c r="L5" s="1517"/>
      <c r="M5" s="571" t="s">
        <v>327</v>
      </c>
    </row>
    <row r="6" spans="1:13" ht="23.25">
      <c r="A6" s="567"/>
      <c r="B6" s="390" t="s">
        <v>252</v>
      </c>
      <c r="C6" s="1519"/>
      <c r="D6" s="385" t="s">
        <v>144</v>
      </c>
      <c r="E6" s="385" t="s">
        <v>145</v>
      </c>
      <c r="F6" s="385" t="s">
        <v>254</v>
      </c>
      <c r="G6" s="554" t="s">
        <v>318</v>
      </c>
      <c r="H6" s="557"/>
      <c r="I6" s="385" t="s">
        <v>144</v>
      </c>
      <c r="J6" s="385" t="s">
        <v>145</v>
      </c>
      <c r="K6" s="385" t="s">
        <v>254</v>
      </c>
      <c r="L6" s="554" t="s">
        <v>318</v>
      </c>
      <c r="M6" s="715" t="s">
        <v>515</v>
      </c>
    </row>
    <row r="7" spans="1:13" ht="23.25">
      <c r="A7" s="568"/>
      <c r="B7" s="386" t="s">
        <v>255</v>
      </c>
      <c r="C7" s="1520"/>
      <c r="D7" s="386"/>
      <c r="E7" s="386" t="s">
        <v>146</v>
      </c>
      <c r="F7" s="386" t="s">
        <v>256</v>
      </c>
      <c r="G7" s="555" t="s">
        <v>147</v>
      </c>
      <c r="H7" s="557"/>
      <c r="I7" s="386"/>
      <c r="J7" s="386" t="s">
        <v>146</v>
      </c>
      <c r="K7" s="386" t="s">
        <v>256</v>
      </c>
      <c r="L7" s="555" t="s">
        <v>147</v>
      </c>
      <c r="M7" s="727"/>
    </row>
    <row r="8" spans="1:13" ht="23.25">
      <c r="A8" s="387" t="s">
        <v>500</v>
      </c>
      <c r="B8" s="388"/>
      <c r="C8" s="570"/>
      <c r="D8" s="569"/>
      <c r="E8" s="569"/>
      <c r="F8" s="569"/>
      <c r="G8" s="562"/>
      <c r="I8" s="569"/>
      <c r="J8" s="569"/>
      <c r="K8" s="569"/>
      <c r="L8" s="556"/>
      <c r="M8" s="572"/>
    </row>
    <row r="9" spans="1:13" ht="23.25">
      <c r="A9" s="390"/>
      <c r="B9" s="716" t="s">
        <v>505</v>
      </c>
      <c r="C9" s="551"/>
      <c r="D9" s="385"/>
      <c r="E9" s="385"/>
      <c r="F9" s="385"/>
      <c r="G9" s="554"/>
      <c r="H9" s="557"/>
      <c r="I9" s="385"/>
      <c r="J9" s="385"/>
      <c r="K9" s="385"/>
      <c r="L9" s="554"/>
      <c r="M9" s="394"/>
    </row>
    <row r="10" spans="1:13" ht="23.25">
      <c r="A10" s="390">
        <v>1</v>
      </c>
      <c r="B10" s="391"/>
      <c r="C10" s="552" t="s">
        <v>501</v>
      </c>
      <c r="D10" s="390">
        <v>1</v>
      </c>
      <c r="E10" s="390"/>
      <c r="F10" s="390"/>
      <c r="G10" s="557">
        <f>SUM(G11:G14)</f>
        <v>0</v>
      </c>
      <c r="H10" s="557"/>
      <c r="I10" s="390">
        <v>1</v>
      </c>
      <c r="J10" s="390"/>
      <c r="K10" s="390"/>
      <c r="L10" s="557">
        <f>SUM(L11:L14)</f>
        <v>0</v>
      </c>
      <c r="M10" s="394"/>
    </row>
    <row r="11" spans="1:13" s="347" customFormat="1" ht="21">
      <c r="A11" s="392"/>
      <c r="B11" s="392"/>
      <c r="D11" s="392">
        <v>2</v>
      </c>
      <c r="E11" s="392"/>
      <c r="F11" s="392"/>
      <c r="G11" s="514">
        <f>+E11*F11</f>
        <v>0</v>
      </c>
      <c r="H11" s="514"/>
      <c r="I11" s="392">
        <v>2</v>
      </c>
      <c r="J11" s="392"/>
      <c r="K11" s="392"/>
      <c r="L11" s="514">
        <f>+J11*K11</f>
        <v>0</v>
      </c>
      <c r="M11" s="393"/>
    </row>
    <row r="12" spans="1:13" s="347" customFormat="1" ht="23.25">
      <c r="A12" s="392"/>
      <c r="B12" s="392"/>
      <c r="C12" s="552"/>
      <c r="D12" s="392">
        <v>3</v>
      </c>
      <c r="E12" s="392"/>
      <c r="F12" s="392"/>
      <c r="G12" s="514">
        <f>+E12*F12</f>
        <v>0</v>
      </c>
      <c r="H12" s="514"/>
      <c r="I12" s="392">
        <v>3</v>
      </c>
      <c r="J12" s="392"/>
      <c r="K12" s="392"/>
      <c r="L12" s="514">
        <f>+J12*K12</f>
        <v>0</v>
      </c>
      <c r="M12" s="393"/>
    </row>
    <row r="13" spans="1:13" s="347" customFormat="1" ht="23.25">
      <c r="A13" s="392"/>
      <c r="B13" s="392"/>
      <c r="C13" s="552"/>
      <c r="D13" s="392">
        <v>4</v>
      </c>
      <c r="E13" s="392"/>
      <c r="F13" s="392"/>
      <c r="G13" s="514">
        <f>+E13*F13</f>
        <v>0</v>
      </c>
      <c r="H13" s="514"/>
      <c r="I13" s="392">
        <v>4</v>
      </c>
      <c r="J13" s="392"/>
      <c r="K13" s="392"/>
      <c r="L13" s="514">
        <f>+J13*K13</f>
        <v>0</v>
      </c>
      <c r="M13" s="393"/>
    </row>
    <row r="14" spans="1:13" s="347" customFormat="1" ht="23.25">
      <c r="A14" s="392"/>
      <c r="B14" s="392"/>
      <c r="C14" s="552"/>
      <c r="D14" s="392" t="s">
        <v>510</v>
      </c>
      <c r="E14" s="392"/>
      <c r="F14" s="392"/>
      <c r="G14" s="514">
        <f>+E14*F14</f>
        <v>0</v>
      </c>
      <c r="H14" s="514"/>
      <c r="I14" s="392" t="s">
        <v>510</v>
      </c>
      <c r="J14" s="392"/>
      <c r="K14" s="392"/>
      <c r="L14" s="514">
        <f>+J14*K14</f>
        <v>0</v>
      </c>
      <c r="M14" s="393"/>
    </row>
    <row r="15" spans="1:13" s="399" customFormat="1" ht="20.25" customHeight="1">
      <c r="A15" s="395" t="s">
        <v>502</v>
      </c>
      <c r="B15" s="396"/>
      <c r="C15" s="396"/>
      <c r="D15" s="397"/>
      <c r="E15" s="398">
        <f>SUM(E11:E14)</f>
        <v>0</v>
      </c>
      <c r="F15" s="398"/>
      <c r="G15" s="558">
        <f>+G10</f>
        <v>0</v>
      </c>
      <c r="H15" s="565"/>
      <c r="I15" s="397"/>
      <c r="J15" s="398">
        <f>SUM(J11:J14)</f>
        <v>0</v>
      </c>
      <c r="K15" s="398"/>
      <c r="L15" s="558">
        <f>+L10</f>
        <v>0</v>
      </c>
      <c r="M15" s="573"/>
    </row>
    <row r="16" spans="1:13" s="399" customFormat="1" ht="20.25" customHeight="1">
      <c r="A16" s="577"/>
      <c r="B16" s="577"/>
      <c r="C16" s="577"/>
      <c r="D16" s="577"/>
      <c r="E16" s="578"/>
      <c r="F16" s="578"/>
      <c r="G16" s="579"/>
      <c r="H16" s="575"/>
      <c r="I16" s="577"/>
      <c r="J16" s="578"/>
      <c r="K16" s="578"/>
      <c r="L16" s="579"/>
      <c r="M16" s="576"/>
    </row>
    <row r="17" spans="1:13" ht="23.25">
      <c r="A17" s="580" t="s">
        <v>503</v>
      </c>
      <c r="B17" s="580"/>
      <c r="C17" s="581"/>
      <c r="D17" s="582"/>
      <c r="E17" s="582"/>
      <c r="F17" s="582"/>
      <c r="G17" s="583"/>
      <c r="I17" s="582"/>
      <c r="J17" s="582"/>
      <c r="K17" s="582"/>
      <c r="L17" s="583"/>
      <c r="M17" s="570"/>
    </row>
    <row r="18" spans="1:13" ht="23.25">
      <c r="A18" s="390"/>
      <c r="B18" s="391" t="s">
        <v>505</v>
      </c>
      <c r="C18" s="551"/>
      <c r="D18" s="385"/>
      <c r="E18" s="385"/>
      <c r="F18" s="385"/>
      <c r="G18" s="554"/>
      <c r="H18" s="557"/>
      <c r="I18" s="385"/>
      <c r="J18" s="385"/>
      <c r="K18" s="385"/>
      <c r="L18" s="554"/>
      <c r="M18" s="572"/>
    </row>
    <row r="19" spans="1:13" ht="19.5" customHeight="1">
      <c r="A19" s="390">
        <v>1</v>
      </c>
      <c r="B19" s="391"/>
      <c r="C19" s="552" t="s">
        <v>504</v>
      </c>
      <c r="D19" s="390">
        <v>1</v>
      </c>
      <c r="E19" s="390"/>
      <c r="F19" s="390"/>
      <c r="G19" s="557">
        <f>SUM(G20:G23)</f>
        <v>0</v>
      </c>
      <c r="H19" s="557"/>
      <c r="I19" s="390">
        <v>1</v>
      </c>
      <c r="J19" s="390"/>
      <c r="K19" s="390"/>
      <c r="L19" s="557">
        <f>SUM(L20:L23)</f>
        <v>0</v>
      </c>
      <c r="M19" s="394"/>
    </row>
    <row r="20" spans="1:13" s="347" customFormat="1" ht="21">
      <c r="A20" s="392"/>
      <c r="B20" s="392"/>
      <c r="D20" s="392">
        <v>2</v>
      </c>
      <c r="E20" s="392"/>
      <c r="F20" s="392"/>
      <c r="G20" s="514">
        <f>+E20*F20</f>
        <v>0</v>
      </c>
      <c r="H20" s="514"/>
      <c r="I20" s="392">
        <v>2</v>
      </c>
      <c r="J20" s="392"/>
      <c r="K20" s="392"/>
      <c r="L20" s="514">
        <f>+J20*K20</f>
        <v>0</v>
      </c>
      <c r="M20" s="393"/>
    </row>
    <row r="21" spans="1:13" s="347" customFormat="1" ht="23.25">
      <c r="A21" s="392"/>
      <c r="B21" s="392"/>
      <c r="C21" s="552"/>
      <c r="D21" s="392">
        <v>3</v>
      </c>
      <c r="E21" s="392"/>
      <c r="F21" s="392"/>
      <c r="G21" s="514">
        <f>+E21*F21</f>
        <v>0</v>
      </c>
      <c r="H21" s="514"/>
      <c r="I21" s="392">
        <v>3</v>
      </c>
      <c r="J21" s="392"/>
      <c r="K21" s="392"/>
      <c r="L21" s="514">
        <f>+J21*K21</f>
        <v>0</v>
      </c>
      <c r="M21" s="393"/>
    </row>
    <row r="22" spans="1:13" s="347" customFormat="1" ht="23.25">
      <c r="A22" s="392"/>
      <c r="B22" s="392"/>
      <c r="C22" s="552"/>
      <c r="D22" s="392">
        <v>4</v>
      </c>
      <c r="E22" s="392"/>
      <c r="F22" s="392"/>
      <c r="G22" s="514">
        <f>+E22*F22</f>
        <v>0</v>
      </c>
      <c r="H22" s="514"/>
      <c r="I22" s="392">
        <v>4</v>
      </c>
      <c r="J22" s="392"/>
      <c r="K22" s="392"/>
      <c r="L22" s="514">
        <f>+J22*K22</f>
        <v>0</v>
      </c>
      <c r="M22" s="393"/>
    </row>
    <row r="23" spans="1:13" s="347" customFormat="1" ht="23.25">
      <c r="A23" s="392"/>
      <c r="B23" s="392"/>
      <c r="C23" s="552"/>
      <c r="D23" s="392" t="s">
        <v>510</v>
      </c>
      <c r="E23" s="392"/>
      <c r="F23" s="392"/>
      <c r="G23" s="514">
        <f>+E23*F23</f>
        <v>0</v>
      </c>
      <c r="H23" s="514"/>
      <c r="I23" s="392" t="s">
        <v>510</v>
      </c>
      <c r="J23" s="392"/>
      <c r="K23" s="392"/>
      <c r="L23" s="514">
        <f>+J23*K23</f>
        <v>0</v>
      </c>
      <c r="M23" s="717"/>
    </row>
    <row r="24" spans="1:13" s="399" customFormat="1" ht="23.25">
      <c r="A24" s="584" t="s">
        <v>509</v>
      </c>
      <c r="B24" s="577"/>
      <c r="C24" s="577"/>
      <c r="D24" s="585"/>
      <c r="E24" s="398">
        <f>SUM(E20:E23)</f>
        <v>0</v>
      </c>
      <c r="F24" s="586"/>
      <c r="G24" s="587">
        <f>+G19</f>
        <v>0</v>
      </c>
      <c r="H24" s="565"/>
      <c r="I24" s="585"/>
      <c r="J24" s="398">
        <f>SUM(J20:J23)</f>
        <v>0</v>
      </c>
      <c r="K24" s="586"/>
      <c r="L24" s="587">
        <f>+L19</f>
        <v>0</v>
      </c>
      <c r="M24" s="588"/>
    </row>
    <row r="25" spans="1:13" s="399" customFormat="1" ht="23.25">
      <c r="A25" s="577"/>
      <c r="B25" s="577"/>
      <c r="C25" s="577"/>
      <c r="D25" s="577"/>
      <c r="E25" s="578"/>
      <c r="F25" s="578"/>
      <c r="G25" s="579"/>
      <c r="H25" s="579"/>
      <c r="I25" s="577"/>
      <c r="J25" s="578"/>
      <c r="K25" s="578"/>
      <c r="L25" s="579"/>
      <c r="M25" s="589"/>
    </row>
    <row r="26" spans="1:13" ht="23.25">
      <c r="A26" s="580" t="s">
        <v>511</v>
      </c>
      <c r="B26" s="580"/>
      <c r="C26" s="581"/>
      <c r="D26" s="582"/>
      <c r="E26" s="582"/>
      <c r="F26" s="582"/>
      <c r="G26" s="583"/>
      <c r="H26" s="583"/>
      <c r="I26" s="582"/>
      <c r="J26" s="582"/>
      <c r="K26" s="582"/>
      <c r="L26" s="583"/>
      <c r="M26" s="581"/>
    </row>
    <row r="27" spans="1:13" ht="23.25">
      <c r="A27" s="390"/>
      <c r="B27" s="716" t="s">
        <v>506</v>
      </c>
      <c r="C27" s="551"/>
      <c r="D27" s="385"/>
      <c r="E27" s="385"/>
      <c r="F27" s="385"/>
      <c r="G27" s="554"/>
      <c r="H27" s="554"/>
      <c r="I27" s="385"/>
      <c r="J27" s="385"/>
      <c r="K27" s="385"/>
      <c r="L27" s="554"/>
      <c r="M27" s="572"/>
    </row>
    <row r="28" spans="1:13" ht="23.25">
      <c r="A28" s="390">
        <v>1</v>
      </c>
      <c r="B28" s="391"/>
      <c r="C28" s="552" t="s">
        <v>507</v>
      </c>
      <c r="D28" s="390">
        <v>1</v>
      </c>
      <c r="E28" s="390"/>
      <c r="F28" s="390"/>
      <c r="G28" s="557">
        <f>SUM(G29:G32)</f>
        <v>0</v>
      </c>
      <c r="H28" s="557"/>
      <c r="I28" s="390">
        <v>1</v>
      </c>
      <c r="J28" s="390"/>
      <c r="K28" s="390"/>
      <c r="L28" s="557">
        <f>SUM(L29:L32)</f>
        <v>0</v>
      </c>
      <c r="M28" s="394"/>
    </row>
    <row r="29" spans="1:13" s="347" customFormat="1" ht="21">
      <c r="A29" s="392"/>
      <c r="B29" s="392"/>
      <c r="C29" s="379"/>
      <c r="D29" s="392">
        <v>2</v>
      </c>
      <c r="E29" s="392"/>
      <c r="F29" s="392"/>
      <c r="G29" s="514">
        <f>+E29*F29</f>
        <v>0</v>
      </c>
      <c r="H29" s="514"/>
      <c r="I29" s="392">
        <v>2</v>
      </c>
      <c r="J29" s="392"/>
      <c r="K29" s="392"/>
      <c r="L29" s="514">
        <f>+J29*K29</f>
        <v>0</v>
      </c>
      <c r="M29" s="393"/>
    </row>
    <row r="30" spans="1:13" s="347" customFormat="1" ht="23.25">
      <c r="A30" s="392"/>
      <c r="B30" s="392"/>
      <c r="C30" s="552"/>
      <c r="D30" s="392">
        <v>3</v>
      </c>
      <c r="E30" s="392"/>
      <c r="F30" s="392"/>
      <c r="G30" s="514">
        <f>+E30*F30</f>
        <v>0</v>
      </c>
      <c r="H30" s="514"/>
      <c r="I30" s="392">
        <v>3</v>
      </c>
      <c r="J30" s="392"/>
      <c r="K30" s="392"/>
      <c r="L30" s="514">
        <f>+J30*K30</f>
        <v>0</v>
      </c>
      <c r="M30" s="393"/>
    </row>
    <row r="31" spans="1:13" s="347" customFormat="1" ht="23.25">
      <c r="A31" s="392"/>
      <c r="B31" s="392"/>
      <c r="C31" s="552"/>
      <c r="D31" s="392">
        <v>4</v>
      </c>
      <c r="E31" s="392"/>
      <c r="F31" s="392"/>
      <c r="G31" s="514">
        <f>+E31*F31</f>
        <v>0</v>
      </c>
      <c r="H31" s="514"/>
      <c r="I31" s="392">
        <v>4</v>
      </c>
      <c r="J31" s="392"/>
      <c r="K31" s="392"/>
      <c r="L31" s="514">
        <f>+J31*K31</f>
        <v>0</v>
      </c>
      <c r="M31" s="393"/>
    </row>
    <row r="32" spans="1:13" s="347" customFormat="1" ht="23.25">
      <c r="A32" s="392"/>
      <c r="B32" s="605"/>
      <c r="C32" s="723"/>
      <c r="D32" s="605" t="s">
        <v>510</v>
      </c>
      <c r="E32" s="605"/>
      <c r="F32" s="605"/>
      <c r="G32" s="515">
        <f>+E32*F32</f>
        <v>0</v>
      </c>
      <c r="H32" s="514"/>
      <c r="I32" s="392" t="s">
        <v>510</v>
      </c>
      <c r="J32" s="605"/>
      <c r="K32" s="605"/>
      <c r="L32" s="515">
        <f>+J32*K32</f>
        <v>0</v>
      </c>
      <c r="M32" s="717"/>
    </row>
    <row r="33" spans="1:13" s="399" customFormat="1" ht="23.25">
      <c r="A33" s="395" t="s">
        <v>508</v>
      </c>
      <c r="B33" s="718"/>
      <c r="C33" s="718"/>
      <c r="D33" s="719"/>
      <c r="E33" s="720">
        <f>SUM(E29:E32)</f>
        <v>0</v>
      </c>
      <c r="F33" s="720"/>
      <c r="G33" s="721">
        <f>+G28</f>
        <v>0</v>
      </c>
      <c r="H33" s="565"/>
      <c r="I33" s="724"/>
      <c r="J33" s="720">
        <f>SUM(J29:J32)</f>
        <v>0</v>
      </c>
      <c r="K33" s="720"/>
      <c r="L33" s="721">
        <f>+L28</f>
        <v>0</v>
      </c>
      <c r="M33" s="722"/>
    </row>
    <row r="34" spans="1:13" s="399" customFormat="1" ht="23.25">
      <c r="A34" s="395" t="s">
        <v>257</v>
      </c>
      <c r="B34" s="396"/>
      <c r="C34" s="396"/>
      <c r="D34" s="397"/>
      <c r="E34" s="398">
        <f>+E33+E24+E15</f>
        <v>0</v>
      </c>
      <c r="F34" s="398"/>
      <c r="G34" s="558">
        <f>+G33+G24+G15</f>
        <v>0</v>
      </c>
      <c r="H34" s="565"/>
      <c r="I34" s="397"/>
      <c r="J34" s="398">
        <f>+J33+J24+J15</f>
        <v>0</v>
      </c>
      <c r="K34" s="398"/>
      <c r="L34" s="558">
        <f>+L33+L24+L15</f>
        <v>0</v>
      </c>
      <c r="M34" s="573"/>
    </row>
  </sheetData>
  <sheetProtection/>
  <mergeCells count="3">
    <mergeCell ref="I5:L5"/>
    <mergeCell ref="D5:G5"/>
    <mergeCell ref="C5:C7"/>
  </mergeCells>
  <printOptions/>
  <pageMargins left="0.41" right="0.37" top="0.6" bottom="0.46" header="0.25" footer="0.2362204724409449"/>
  <pageSetup horizontalDpi="300" verticalDpi="300" orientation="landscape" paperSize="9" scale="90" r:id="rId1"/>
  <headerFooter alignWithMargins="0">
    <oddHeader>&amp;R&amp;"Cordia New,ตัวหนา"&amp;18รด.&amp;A</oddHeader>
    <oddFooter>&amp;L&amp;10(&amp;D),(&amp;T)&amp;R&amp;10&amp;F.xls
Sheet&amp;A</oddFooter>
  </headerFooter>
  <rowBreaks count="1" manualBreakCount="1">
    <brk id="2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M33"/>
  <sheetViews>
    <sheetView showGridLines="0" view="pageBreakPreview" zoomScale="75" zoomScaleNormal="75" zoomScaleSheetLayoutView="75" zoomScalePageLayoutView="0" workbookViewId="0" topLeftCell="A1">
      <selection activeCell="P17" sqref="P17"/>
    </sheetView>
  </sheetViews>
  <sheetFormatPr defaultColWidth="9.140625" defaultRowHeight="21.75"/>
  <cols>
    <col min="1" max="1" width="5.57421875" style="389" customWidth="1"/>
    <col min="2" max="2" width="17.421875" style="389" customWidth="1"/>
    <col min="3" max="3" width="31.140625" style="384" customWidth="1"/>
    <col min="4" max="4" width="8.8515625" style="389" customWidth="1"/>
    <col min="5" max="5" width="15.8515625" style="389" bestFit="1" customWidth="1"/>
    <col min="6" max="6" width="17.7109375" style="389" customWidth="1"/>
    <col min="7" max="7" width="12.140625" style="400" customWidth="1"/>
    <col min="8" max="8" width="3.57421875" style="384" customWidth="1"/>
    <col min="9" max="9" width="9.140625" style="384" customWidth="1"/>
    <col min="10" max="10" width="15.8515625" style="384" bestFit="1" customWidth="1"/>
    <col min="11" max="11" width="16.28125" style="389" customWidth="1"/>
    <col min="12" max="13" width="9.8515625" style="384" bestFit="1" customWidth="1"/>
    <col min="14" max="16384" width="9.140625" style="384" customWidth="1"/>
  </cols>
  <sheetData>
    <row r="1" spans="1:13" ht="23.25">
      <c r="A1" s="381" t="s">
        <v>258</v>
      </c>
      <c r="B1" s="381"/>
      <c r="C1" s="382"/>
      <c r="D1" s="382"/>
      <c r="E1" s="382"/>
      <c r="F1" s="382"/>
      <c r="G1" s="383"/>
      <c r="H1" s="382"/>
      <c r="I1" s="382"/>
      <c r="J1" s="382"/>
      <c r="K1" s="382"/>
      <c r="L1" s="382"/>
      <c r="M1" s="382"/>
    </row>
    <row r="2" spans="1:13" ht="23.25">
      <c r="A2" s="381" t="s">
        <v>499</v>
      </c>
      <c r="B2" s="381"/>
      <c r="C2" s="382"/>
      <c r="D2" s="382"/>
      <c r="E2" s="382"/>
      <c r="F2" s="382"/>
      <c r="G2" s="383"/>
      <c r="H2" s="382"/>
      <c r="I2" s="382"/>
      <c r="J2" s="382"/>
      <c r="K2" s="382"/>
      <c r="L2" s="382"/>
      <c r="M2" s="382"/>
    </row>
    <row r="3" spans="1:13" ht="23.25">
      <c r="A3" s="381" t="s">
        <v>452</v>
      </c>
      <c r="B3" s="381"/>
      <c r="C3" s="382"/>
      <c r="D3" s="382"/>
      <c r="E3" s="382"/>
      <c r="F3" s="382"/>
      <c r="G3" s="383"/>
      <c r="H3" s="382"/>
      <c r="I3" s="382"/>
      <c r="J3" s="382"/>
      <c r="K3" s="382"/>
      <c r="L3" s="382"/>
      <c r="M3" s="382"/>
    </row>
    <row r="4" spans="1:13" ht="23.25">
      <c r="A4" s="566" t="s">
        <v>312</v>
      </c>
      <c r="B4" s="572"/>
      <c r="C4" s="1518" t="s">
        <v>253</v>
      </c>
      <c r="D4" s="1515" t="s">
        <v>518</v>
      </c>
      <c r="E4" s="1516"/>
      <c r="F4" s="1516"/>
      <c r="G4" s="1517"/>
      <c r="H4" s="564"/>
      <c r="I4" s="1515" t="s">
        <v>519</v>
      </c>
      <c r="J4" s="1516"/>
      <c r="K4" s="1516"/>
      <c r="L4" s="1517"/>
      <c r="M4" s="571" t="s">
        <v>327</v>
      </c>
    </row>
    <row r="5" spans="1:13" ht="23.25">
      <c r="A5" s="567"/>
      <c r="B5" s="390" t="s">
        <v>252</v>
      </c>
      <c r="C5" s="1519"/>
      <c r="D5" s="385" t="s">
        <v>144</v>
      </c>
      <c r="E5" s="385" t="s">
        <v>145</v>
      </c>
      <c r="F5" s="385" t="s">
        <v>254</v>
      </c>
      <c r="G5" s="554" t="s">
        <v>318</v>
      </c>
      <c r="H5" s="557"/>
      <c r="I5" s="385" t="s">
        <v>144</v>
      </c>
      <c r="J5" s="385" t="s">
        <v>145</v>
      </c>
      <c r="K5" s="385" t="s">
        <v>254</v>
      </c>
      <c r="L5" s="554" t="s">
        <v>318</v>
      </c>
      <c r="M5" s="715" t="s">
        <v>515</v>
      </c>
    </row>
    <row r="6" spans="1:13" ht="23.25">
      <c r="A6" s="568"/>
      <c r="B6" s="386" t="s">
        <v>255</v>
      </c>
      <c r="C6" s="1519"/>
      <c r="D6" s="390"/>
      <c r="E6" s="390" t="s">
        <v>146</v>
      </c>
      <c r="F6" s="390" t="s">
        <v>256</v>
      </c>
      <c r="G6" s="557" t="s">
        <v>147</v>
      </c>
      <c r="H6" s="557"/>
      <c r="I6" s="390"/>
      <c r="J6" s="390" t="s">
        <v>146</v>
      </c>
      <c r="K6" s="390" t="s">
        <v>256</v>
      </c>
      <c r="L6" s="557" t="s">
        <v>147</v>
      </c>
      <c r="M6" s="845"/>
    </row>
    <row r="7" spans="1:13" ht="23.25">
      <c r="A7" s="387" t="s">
        <v>500</v>
      </c>
      <c r="B7" s="388"/>
      <c r="C7" s="844"/>
      <c r="D7" s="847"/>
      <c r="E7" s="847"/>
      <c r="F7" s="847"/>
      <c r="G7" s="848"/>
      <c r="H7" s="849"/>
      <c r="I7" s="847"/>
      <c r="J7" s="847"/>
      <c r="K7" s="847"/>
      <c r="L7" s="848"/>
      <c r="M7" s="844"/>
    </row>
    <row r="8" spans="1:13" ht="23.25">
      <c r="A8" s="390"/>
      <c r="B8" s="716" t="s">
        <v>505</v>
      </c>
      <c r="C8" s="846"/>
      <c r="D8" s="390"/>
      <c r="E8" s="390"/>
      <c r="F8" s="390"/>
      <c r="G8" s="557"/>
      <c r="H8" s="557"/>
      <c r="I8" s="390"/>
      <c r="J8" s="390"/>
      <c r="K8" s="390"/>
      <c r="L8" s="557"/>
      <c r="M8" s="394"/>
    </row>
    <row r="9" spans="1:13" s="347" customFormat="1" ht="23.25">
      <c r="A9" s="390">
        <v>1</v>
      </c>
      <c r="B9" s="391"/>
      <c r="C9" s="552" t="s">
        <v>501</v>
      </c>
      <c r="D9" s="390">
        <v>1</v>
      </c>
      <c r="E9" s="390"/>
      <c r="F9" s="390"/>
      <c r="G9" s="557">
        <f>SUM(G10:G13)</f>
        <v>0</v>
      </c>
      <c r="H9" s="557"/>
      <c r="I9" s="390">
        <v>1</v>
      </c>
      <c r="J9" s="390"/>
      <c r="K9" s="390"/>
      <c r="L9" s="557">
        <f>SUM(L10:L13)</f>
        <v>0</v>
      </c>
      <c r="M9" s="394"/>
    </row>
    <row r="10" spans="1:13" s="347" customFormat="1" ht="21">
      <c r="A10" s="392"/>
      <c r="B10" s="392"/>
      <c r="D10" s="392">
        <v>2</v>
      </c>
      <c r="E10" s="392"/>
      <c r="F10" s="392"/>
      <c r="G10" s="514">
        <f>+E10*F10</f>
        <v>0</v>
      </c>
      <c r="H10" s="514"/>
      <c r="I10" s="392">
        <v>2</v>
      </c>
      <c r="J10" s="392"/>
      <c r="K10" s="392"/>
      <c r="L10" s="514">
        <f>+J10*K10</f>
        <v>0</v>
      </c>
      <c r="M10" s="393"/>
    </row>
    <row r="11" spans="1:13" ht="23.25">
      <c r="A11" s="392"/>
      <c r="B11" s="392"/>
      <c r="C11" s="552"/>
      <c r="D11" s="392">
        <v>3</v>
      </c>
      <c r="E11" s="392"/>
      <c r="F11" s="392"/>
      <c r="G11" s="514">
        <f>+E11*F11</f>
        <v>0</v>
      </c>
      <c r="H11" s="514"/>
      <c r="I11" s="392">
        <v>3</v>
      </c>
      <c r="J11" s="392"/>
      <c r="K11" s="392"/>
      <c r="L11" s="514">
        <f>+J11*K11</f>
        <v>0</v>
      </c>
      <c r="M11" s="393"/>
    </row>
    <row r="12" spans="1:13" s="347" customFormat="1" ht="23.25">
      <c r="A12" s="392"/>
      <c r="B12" s="392"/>
      <c r="C12" s="552"/>
      <c r="D12" s="392">
        <v>4</v>
      </c>
      <c r="E12" s="392"/>
      <c r="F12" s="392"/>
      <c r="G12" s="514">
        <f>+E12*F12</f>
        <v>0</v>
      </c>
      <c r="H12" s="514"/>
      <c r="I12" s="392">
        <v>4</v>
      </c>
      <c r="J12" s="392"/>
      <c r="K12" s="392"/>
      <c r="L12" s="514">
        <f>+J12*K12</f>
        <v>0</v>
      </c>
      <c r="M12" s="393"/>
    </row>
    <row r="13" spans="1:13" s="347" customFormat="1" ht="23.25">
      <c r="A13" s="392"/>
      <c r="B13" s="392"/>
      <c r="C13" s="552"/>
      <c r="D13" s="392" t="s">
        <v>510</v>
      </c>
      <c r="E13" s="392"/>
      <c r="F13" s="392"/>
      <c r="G13" s="514">
        <f>+E13*F13</f>
        <v>0</v>
      </c>
      <c r="H13" s="514"/>
      <c r="I13" s="392" t="s">
        <v>510</v>
      </c>
      <c r="J13" s="392"/>
      <c r="K13" s="392"/>
      <c r="L13" s="514">
        <f>+J13*K13</f>
        <v>0</v>
      </c>
      <c r="M13" s="393"/>
    </row>
    <row r="14" spans="1:13" ht="23.25">
      <c r="A14" s="395" t="s">
        <v>502</v>
      </c>
      <c r="B14" s="396"/>
      <c r="C14" s="396"/>
      <c r="D14" s="397"/>
      <c r="E14" s="398">
        <f>SUM(E10:E13)</f>
        <v>0</v>
      </c>
      <c r="F14" s="398"/>
      <c r="G14" s="558">
        <f>+G9</f>
        <v>0</v>
      </c>
      <c r="H14" s="565"/>
      <c r="I14" s="397"/>
      <c r="J14" s="398">
        <f>SUM(J10:J13)</f>
        <v>0</v>
      </c>
      <c r="K14" s="398"/>
      <c r="L14" s="558">
        <f>+L9</f>
        <v>0</v>
      </c>
      <c r="M14" s="573"/>
    </row>
    <row r="15" spans="1:13" s="347" customFormat="1" ht="23.25">
      <c r="A15" s="577"/>
      <c r="B15" s="577"/>
      <c r="C15" s="577"/>
      <c r="D15" s="577"/>
      <c r="E15" s="578"/>
      <c r="F15" s="578"/>
      <c r="G15" s="579"/>
      <c r="H15" s="575"/>
      <c r="I15" s="577"/>
      <c r="J15" s="578"/>
      <c r="K15" s="578"/>
      <c r="L15" s="579"/>
      <c r="M15" s="576"/>
    </row>
    <row r="16" spans="1:13" ht="23.25">
      <c r="A16" s="580" t="s">
        <v>503</v>
      </c>
      <c r="B16" s="580"/>
      <c r="C16" s="581"/>
      <c r="D16" s="582"/>
      <c r="E16" s="582"/>
      <c r="F16" s="582"/>
      <c r="G16" s="583"/>
      <c r="H16" s="548"/>
      <c r="I16" s="582"/>
      <c r="J16" s="582"/>
      <c r="K16" s="582"/>
      <c r="L16" s="583"/>
      <c r="M16" s="570"/>
    </row>
    <row r="17" spans="1:13" ht="23.25">
      <c r="A17" s="390"/>
      <c r="B17" s="391" t="s">
        <v>505</v>
      </c>
      <c r="C17" s="551"/>
      <c r="D17" s="385"/>
      <c r="E17" s="385"/>
      <c r="F17" s="385"/>
      <c r="G17" s="554"/>
      <c r="H17" s="557"/>
      <c r="I17" s="385"/>
      <c r="J17" s="385"/>
      <c r="K17" s="385"/>
      <c r="L17" s="554"/>
      <c r="M17" s="572"/>
    </row>
    <row r="18" spans="1:13" s="347" customFormat="1" ht="23.25">
      <c r="A18" s="390">
        <v>1</v>
      </c>
      <c r="B18" s="391"/>
      <c r="C18" s="552" t="s">
        <v>504</v>
      </c>
      <c r="D18" s="390">
        <v>1</v>
      </c>
      <c r="E18" s="390"/>
      <c r="F18" s="390"/>
      <c r="G18" s="557">
        <f>SUM(G19:G22)</f>
        <v>0</v>
      </c>
      <c r="H18" s="557"/>
      <c r="I18" s="390">
        <v>1</v>
      </c>
      <c r="J18" s="390"/>
      <c r="K18" s="390"/>
      <c r="L18" s="557">
        <f>SUM(L19:L22)</f>
        <v>0</v>
      </c>
      <c r="M18" s="394"/>
    </row>
    <row r="19" spans="1:13" s="347" customFormat="1" ht="21">
      <c r="A19" s="392"/>
      <c r="B19" s="392"/>
      <c r="D19" s="392">
        <v>2</v>
      </c>
      <c r="E19" s="392"/>
      <c r="F19" s="392"/>
      <c r="G19" s="514">
        <f>+E19*F19</f>
        <v>0</v>
      </c>
      <c r="H19" s="514"/>
      <c r="I19" s="392">
        <v>2</v>
      </c>
      <c r="J19" s="392"/>
      <c r="K19" s="392"/>
      <c r="L19" s="514">
        <f>+J19*K19</f>
        <v>0</v>
      </c>
      <c r="M19" s="393"/>
    </row>
    <row r="20" spans="1:13" ht="23.25">
      <c r="A20" s="392"/>
      <c r="B20" s="392"/>
      <c r="C20" s="552"/>
      <c r="D20" s="392">
        <v>3</v>
      </c>
      <c r="E20" s="392"/>
      <c r="F20" s="392"/>
      <c r="G20" s="514">
        <f>+E20*F20</f>
        <v>0</v>
      </c>
      <c r="H20" s="514"/>
      <c r="I20" s="392">
        <v>3</v>
      </c>
      <c r="J20" s="392"/>
      <c r="K20" s="392"/>
      <c r="L20" s="514">
        <f>+J20*K20</f>
        <v>0</v>
      </c>
      <c r="M20" s="393"/>
    </row>
    <row r="21" spans="1:13" s="347" customFormat="1" ht="23.25">
      <c r="A21" s="392"/>
      <c r="B21" s="392"/>
      <c r="C21" s="552"/>
      <c r="D21" s="392">
        <v>4</v>
      </c>
      <c r="E21" s="392"/>
      <c r="F21" s="392"/>
      <c r="G21" s="514">
        <f>+E21*F21</f>
        <v>0</v>
      </c>
      <c r="H21" s="514"/>
      <c r="I21" s="392">
        <v>4</v>
      </c>
      <c r="J21" s="392"/>
      <c r="K21" s="392"/>
      <c r="L21" s="514">
        <f>+J21*K21</f>
        <v>0</v>
      </c>
      <c r="M21" s="393"/>
    </row>
    <row r="22" spans="1:13" ht="23.25">
      <c r="A22" s="392"/>
      <c r="B22" s="392"/>
      <c r="C22" s="552"/>
      <c r="D22" s="392" t="s">
        <v>510</v>
      </c>
      <c r="E22" s="392"/>
      <c r="F22" s="392"/>
      <c r="G22" s="514">
        <f>+E22*F22</f>
        <v>0</v>
      </c>
      <c r="H22" s="514"/>
      <c r="I22" s="392" t="s">
        <v>510</v>
      </c>
      <c r="J22" s="392"/>
      <c r="K22" s="392"/>
      <c r="L22" s="514">
        <f>+J22*K22</f>
        <v>0</v>
      </c>
      <c r="M22" s="717"/>
    </row>
    <row r="23" spans="1:13" s="347" customFormat="1" ht="23.25">
      <c r="A23" s="584" t="s">
        <v>509</v>
      </c>
      <c r="B23" s="577"/>
      <c r="C23" s="577"/>
      <c r="D23" s="585"/>
      <c r="E23" s="398">
        <f>SUM(E19:E22)</f>
        <v>0</v>
      </c>
      <c r="F23" s="586"/>
      <c r="G23" s="587">
        <f>+G18</f>
        <v>0</v>
      </c>
      <c r="H23" s="565"/>
      <c r="I23" s="585"/>
      <c r="J23" s="398">
        <f>SUM(J19:J22)</f>
        <v>0</v>
      </c>
      <c r="K23" s="586"/>
      <c r="L23" s="587">
        <f>+L18</f>
        <v>0</v>
      </c>
      <c r="M23" s="588"/>
    </row>
    <row r="24" spans="1:13" ht="23.25">
      <c r="A24" s="577"/>
      <c r="B24" s="577"/>
      <c r="C24" s="577"/>
      <c r="D24" s="577"/>
      <c r="E24" s="578"/>
      <c r="F24" s="578"/>
      <c r="G24" s="579"/>
      <c r="H24" s="579"/>
      <c r="I24" s="577"/>
      <c r="J24" s="578"/>
      <c r="K24" s="578"/>
      <c r="L24" s="579"/>
      <c r="M24" s="589"/>
    </row>
    <row r="25" spans="1:13" s="399" customFormat="1" ht="23.25">
      <c r="A25" s="580" t="s">
        <v>511</v>
      </c>
      <c r="B25" s="580"/>
      <c r="C25" s="581"/>
      <c r="D25" s="582"/>
      <c r="E25" s="582"/>
      <c r="F25" s="582"/>
      <c r="G25" s="583"/>
      <c r="H25" s="583"/>
      <c r="I25" s="582"/>
      <c r="J25" s="582"/>
      <c r="K25" s="582"/>
      <c r="L25" s="583"/>
      <c r="M25" s="581"/>
    </row>
    <row r="26" spans="1:13" s="399" customFormat="1" ht="23.25">
      <c r="A26" s="390"/>
      <c r="B26" s="716" t="s">
        <v>506</v>
      </c>
      <c r="C26" s="551"/>
      <c r="D26" s="385"/>
      <c r="E26" s="385"/>
      <c r="F26" s="385"/>
      <c r="G26" s="554"/>
      <c r="H26" s="554"/>
      <c r="I26" s="385"/>
      <c r="J26" s="385"/>
      <c r="K26" s="385"/>
      <c r="L26" s="554"/>
      <c r="M26" s="572"/>
    </row>
    <row r="27" spans="1:13" ht="23.25">
      <c r="A27" s="390">
        <v>1</v>
      </c>
      <c r="B27" s="391"/>
      <c r="C27" s="552" t="s">
        <v>507</v>
      </c>
      <c r="D27" s="390">
        <v>1</v>
      </c>
      <c r="E27" s="390"/>
      <c r="F27" s="390"/>
      <c r="G27" s="557">
        <f>SUM(G28:G31)</f>
        <v>0</v>
      </c>
      <c r="H27" s="557"/>
      <c r="I27" s="390">
        <v>1</v>
      </c>
      <c r="J27" s="390"/>
      <c r="K27" s="390"/>
      <c r="L27" s="557">
        <f>SUM(L28:L31)</f>
        <v>0</v>
      </c>
      <c r="M27" s="394"/>
    </row>
    <row r="28" spans="1:13" ht="23.25">
      <c r="A28" s="392"/>
      <c r="B28" s="392"/>
      <c r="C28" s="379"/>
      <c r="D28" s="392">
        <v>2</v>
      </c>
      <c r="E28" s="392"/>
      <c r="F28" s="392"/>
      <c r="G28" s="514">
        <f>+E28*F28</f>
        <v>0</v>
      </c>
      <c r="H28" s="514"/>
      <c r="I28" s="392">
        <v>2</v>
      </c>
      <c r="J28" s="392"/>
      <c r="K28" s="392"/>
      <c r="L28" s="514">
        <f>+J28*K28</f>
        <v>0</v>
      </c>
      <c r="M28" s="393"/>
    </row>
    <row r="29" spans="1:13" ht="23.25">
      <c r="A29" s="392"/>
      <c r="B29" s="392"/>
      <c r="C29" s="552"/>
      <c r="D29" s="392">
        <v>3</v>
      </c>
      <c r="E29" s="392"/>
      <c r="F29" s="392"/>
      <c r="G29" s="514">
        <f>+E29*F29</f>
        <v>0</v>
      </c>
      <c r="H29" s="514"/>
      <c r="I29" s="392">
        <v>3</v>
      </c>
      <c r="J29" s="392"/>
      <c r="K29" s="392"/>
      <c r="L29" s="514">
        <f>+J29*K29</f>
        <v>0</v>
      </c>
      <c r="M29" s="393"/>
    </row>
    <row r="30" spans="1:13" ht="23.25">
      <c r="A30" s="392"/>
      <c r="B30" s="392"/>
      <c r="C30" s="552"/>
      <c r="D30" s="392">
        <v>4</v>
      </c>
      <c r="E30" s="392"/>
      <c r="F30" s="392"/>
      <c r="G30" s="514">
        <f>+E30*F30</f>
        <v>0</v>
      </c>
      <c r="H30" s="514"/>
      <c r="I30" s="392">
        <v>4</v>
      </c>
      <c r="J30" s="392"/>
      <c r="K30" s="392"/>
      <c r="L30" s="514">
        <f>+J30*K30</f>
        <v>0</v>
      </c>
      <c r="M30" s="393"/>
    </row>
    <row r="31" spans="1:13" ht="23.25">
      <c r="A31" s="392"/>
      <c r="B31" s="605"/>
      <c r="C31" s="723"/>
      <c r="D31" s="605" t="s">
        <v>510</v>
      </c>
      <c r="E31" s="605"/>
      <c r="F31" s="605"/>
      <c r="G31" s="515">
        <f>+E31*F31</f>
        <v>0</v>
      </c>
      <c r="H31" s="514"/>
      <c r="I31" s="392" t="s">
        <v>510</v>
      </c>
      <c r="J31" s="605"/>
      <c r="K31" s="605"/>
      <c r="L31" s="515">
        <f>+J31*K31</f>
        <v>0</v>
      </c>
      <c r="M31" s="717"/>
    </row>
    <row r="32" spans="1:13" ht="23.25">
      <c r="A32" s="395" t="s">
        <v>508</v>
      </c>
      <c r="B32" s="718"/>
      <c r="C32" s="718"/>
      <c r="D32" s="719"/>
      <c r="E32" s="720">
        <f>SUM(E28:E31)</f>
        <v>0</v>
      </c>
      <c r="F32" s="720"/>
      <c r="G32" s="721">
        <f>+G27</f>
        <v>0</v>
      </c>
      <c r="H32" s="565"/>
      <c r="I32" s="724"/>
      <c r="J32" s="720">
        <f>SUM(J28:J31)</f>
        <v>0</v>
      </c>
      <c r="K32" s="720"/>
      <c r="L32" s="721">
        <f>+L27</f>
        <v>0</v>
      </c>
      <c r="M32" s="722"/>
    </row>
    <row r="33" spans="1:13" ht="23.25">
      <c r="A33" s="395" t="s">
        <v>257</v>
      </c>
      <c r="B33" s="396"/>
      <c r="C33" s="396"/>
      <c r="D33" s="397"/>
      <c r="E33" s="398">
        <f>+E32+E23+E14</f>
        <v>0</v>
      </c>
      <c r="F33" s="398"/>
      <c r="G33" s="558">
        <f>+G32+G23+G14</f>
        <v>0</v>
      </c>
      <c r="H33" s="565"/>
      <c r="I33" s="397"/>
      <c r="J33" s="398">
        <f>+J32+J23+J14</f>
        <v>0</v>
      </c>
      <c r="K33" s="398"/>
      <c r="L33" s="558">
        <f>+L32+L23+L14</f>
        <v>0</v>
      </c>
      <c r="M33" s="573"/>
    </row>
  </sheetData>
  <sheetProtection/>
  <mergeCells count="3">
    <mergeCell ref="C4:C6"/>
    <mergeCell ref="D4:G4"/>
    <mergeCell ref="I4:L4"/>
  </mergeCells>
  <printOptions/>
  <pageMargins left="0.51" right="0.2" top="0.6" bottom="0.56" header="0.27" footer="0.2362204724409449"/>
  <pageSetup horizontalDpi="300" verticalDpi="300" orientation="landscape" paperSize="9" scale="90" r:id="rId1"/>
  <headerFooter alignWithMargins="0">
    <oddHeader>&amp;R&amp;"Cordia New,ตัวหนา"&amp;18รด.&amp;A</oddHeader>
    <oddFooter>&amp;R&amp;10&amp;F.xls
Sheet</oddFooter>
  </headerFooter>
  <rowBreaks count="1" manualBreakCount="1">
    <brk id="2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M33"/>
  <sheetViews>
    <sheetView showGridLines="0" view="pageBreakPreview" zoomScale="60" zoomScaleNormal="75" zoomScalePageLayoutView="0" workbookViewId="0" topLeftCell="A1">
      <selection activeCell="R36" sqref="R36"/>
    </sheetView>
  </sheetViews>
  <sheetFormatPr defaultColWidth="9.140625" defaultRowHeight="21.75"/>
  <cols>
    <col min="1" max="1" width="5.57421875" style="389" customWidth="1"/>
    <col min="2" max="2" width="17.421875" style="389" customWidth="1"/>
    <col min="3" max="3" width="20.421875" style="384" customWidth="1"/>
    <col min="4" max="4" width="8.8515625" style="389" customWidth="1"/>
    <col min="5" max="5" width="15.8515625" style="389" bestFit="1" customWidth="1"/>
    <col min="6" max="6" width="17.7109375" style="389" customWidth="1"/>
    <col min="7" max="7" width="12.140625" style="400" customWidth="1"/>
    <col min="8" max="8" width="3.57421875" style="384" customWidth="1"/>
    <col min="9" max="9" width="9.140625" style="384" customWidth="1"/>
    <col min="10" max="10" width="15.8515625" style="384" bestFit="1" customWidth="1"/>
    <col min="11" max="11" width="16.28125" style="389" customWidth="1"/>
    <col min="12" max="13" width="9.8515625" style="384" bestFit="1" customWidth="1"/>
    <col min="14" max="16384" width="9.140625" style="384" customWidth="1"/>
  </cols>
  <sheetData>
    <row r="1" spans="1:13" ht="23.25">
      <c r="A1" s="381" t="s">
        <v>259</v>
      </c>
      <c r="B1" s="381"/>
      <c r="C1" s="382"/>
      <c r="D1" s="382"/>
      <c r="E1" s="382"/>
      <c r="F1" s="382"/>
      <c r="G1" s="383"/>
      <c r="H1" s="382"/>
      <c r="I1" s="382"/>
      <c r="J1" s="382"/>
      <c r="K1" s="382"/>
      <c r="L1" s="382"/>
      <c r="M1" s="382"/>
    </row>
    <row r="2" spans="1:13" ht="23.25">
      <c r="A2" s="381" t="s">
        <v>499</v>
      </c>
      <c r="B2" s="381"/>
      <c r="C2" s="382"/>
      <c r="D2" s="382"/>
      <c r="E2" s="382"/>
      <c r="F2" s="382"/>
      <c r="G2" s="383"/>
      <c r="H2" s="382"/>
      <c r="I2" s="382"/>
      <c r="J2" s="382"/>
      <c r="K2" s="382"/>
      <c r="L2" s="382"/>
      <c r="M2" s="382"/>
    </row>
    <row r="3" spans="1:13" ht="23.25">
      <c r="A3" s="381" t="s">
        <v>452</v>
      </c>
      <c r="B3" s="381"/>
      <c r="C3" s="382"/>
      <c r="D3" s="382"/>
      <c r="E3" s="382"/>
      <c r="F3" s="382"/>
      <c r="G3" s="383"/>
      <c r="H3" s="382"/>
      <c r="I3" s="382"/>
      <c r="J3" s="382"/>
      <c r="K3" s="382"/>
      <c r="L3" s="382"/>
      <c r="M3" s="382"/>
    </row>
    <row r="4" spans="1:13" ht="23.25">
      <c r="A4" s="566" t="s">
        <v>312</v>
      </c>
      <c r="B4" s="572"/>
      <c r="C4" s="1518" t="s">
        <v>253</v>
      </c>
      <c r="D4" s="1515" t="s">
        <v>518</v>
      </c>
      <c r="E4" s="1516"/>
      <c r="F4" s="1516"/>
      <c r="G4" s="1517"/>
      <c r="H4" s="564"/>
      <c r="I4" s="1515" t="s">
        <v>519</v>
      </c>
      <c r="J4" s="1516"/>
      <c r="K4" s="1516"/>
      <c r="L4" s="1517"/>
      <c r="M4" s="571" t="s">
        <v>327</v>
      </c>
    </row>
    <row r="5" spans="1:13" ht="23.25">
      <c r="A5" s="567"/>
      <c r="B5" s="390" t="s">
        <v>252</v>
      </c>
      <c r="C5" s="1519"/>
      <c r="D5" s="385" t="s">
        <v>144</v>
      </c>
      <c r="E5" s="385" t="s">
        <v>145</v>
      </c>
      <c r="F5" s="385" t="s">
        <v>254</v>
      </c>
      <c r="G5" s="554" t="s">
        <v>318</v>
      </c>
      <c r="H5" s="557"/>
      <c r="I5" s="385" t="s">
        <v>144</v>
      </c>
      <c r="J5" s="385" t="s">
        <v>145</v>
      </c>
      <c r="K5" s="385" t="s">
        <v>254</v>
      </c>
      <c r="L5" s="554" t="s">
        <v>318</v>
      </c>
      <c r="M5" s="715" t="s">
        <v>515</v>
      </c>
    </row>
    <row r="6" spans="1:13" ht="23.25">
      <c r="A6" s="568"/>
      <c r="B6" s="386" t="s">
        <v>255</v>
      </c>
      <c r="C6" s="1520"/>
      <c r="D6" s="386"/>
      <c r="E6" s="386" t="s">
        <v>146</v>
      </c>
      <c r="F6" s="386" t="s">
        <v>256</v>
      </c>
      <c r="G6" s="555" t="s">
        <v>147</v>
      </c>
      <c r="H6" s="557"/>
      <c r="I6" s="386"/>
      <c r="J6" s="386" t="s">
        <v>146</v>
      </c>
      <c r="K6" s="386" t="s">
        <v>256</v>
      </c>
      <c r="L6" s="555" t="s">
        <v>147</v>
      </c>
      <c r="M6" s="727"/>
    </row>
    <row r="7" spans="1:13" ht="23.25">
      <c r="A7" s="387" t="s">
        <v>500</v>
      </c>
      <c r="B7" s="388"/>
      <c r="C7" s="570"/>
      <c r="D7" s="569"/>
      <c r="E7" s="569"/>
      <c r="F7" s="569"/>
      <c r="G7" s="562"/>
      <c r="H7" s="548"/>
      <c r="I7" s="569"/>
      <c r="J7" s="569"/>
      <c r="K7" s="569"/>
      <c r="L7" s="556"/>
      <c r="M7" s="572"/>
    </row>
    <row r="8" spans="1:13" ht="23.25">
      <c r="A8" s="390"/>
      <c r="B8" s="716" t="s">
        <v>505</v>
      </c>
      <c r="C8" s="551"/>
      <c r="D8" s="385"/>
      <c r="E8" s="385"/>
      <c r="F8" s="385"/>
      <c r="G8" s="554"/>
      <c r="H8" s="557"/>
      <c r="I8" s="385"/>
      <c r="J8" s="385"/>
      <c r="K8" s="385"/>
      <c r="L8" s="554"/>
      <c r="M8" s="394"/>
    </row>
    <row r="9" spans="1:13" s="347" customFormat="1" ht="23.25">
      <c r="A9" s="390">
        <v>1</v>
      </c>
      <c r="B9" s="391"/>
      <c r="C9" s="552" t="s">
        <v>501</v>
      </c>
      <c r="D9" s="390">
        <v>1</v>
      </c>
      <c r="E9" s="390"/>
      <c r="F9" s="390"/>
      <c r="G9" s="557">
        <f>SUM(G10:G13)</f>
        <v>0</v>
      </c>
      <c r="H9" s="557"/>
      <c r="I9" s="390">
        <v>1</v>
      </c>
      <c r="J9" s="390"/>
      <c r="K9" s="390"/>
      <c r="L9" s="557">
        <f>SUM(L10:L13)</f>
        <v>0</v>
      </c>
      <c r="M9" s="394"/>
    </row>
    <row r="10" spans="1:13" s="347" customFormat="1" ht="21">
      <c r="A10" s="392"/>
      <c r="B10" s="392"/>
      <c r="D10" s="392">
        <v>2</v>
      </c>
      <c r="E10" s="392"/>
      <c r="F10" s="392"/>
      <c r="G10" s="514">
        <f>+E10*F10</f>
        <v>0</v>
      </c>
      <c r="H10" s="514"/>
      <c r="I10" s="392">
        <v>2</v>
      </c>
      <c r="J10" s="392"/>
      <c r="K10" s="392"/>
      <c r="L10" s="514">
        <f>+J10*K10</f>
        <v>0</v>
      </c>
      <c r="M10" s="393"/>
    </row>
    <row r="11" spans="1:13" ht="23.25">
      <c r="A11" s="392"/>
      <c r="B11" s="392"/>
      <c r="C11" s="552"/>
      <c r="D11" s="392">
        <v>3</v>
      </c>
      <c r="E11" s="392"/>
      <c r="F11" s="392"/>
      <c r="G11" s="514">
        <f>+E11*F11</f>
        <v>0</v>
      </c>
      <c r="H11" s="514"/>
      <c r="I11" s="392">
        <v>3</v>
      </c>
      <c r="J11" s="392"/>
      <c r="K11" s="392"/>
      <c r="L11" s="514">
        <f>+J11*K11</f>
        <v>0</v>
      </c>
      <c r="M11" s="393"/>
    </row>
    <row r="12" spans="1:13" s="347" customFormat="1" ht="23.25">
      <c r="A12" s="392"/>
      <c r="B12" s="392"/>
      <c r="C12" s="552"/>
      <c r="D12" s="392">
        <v>4</v>
      </c>
      <c r="E12" s="392"/>
      <c r="F12" s="392"/>
      <c r="G12" s="514">
        <f>+E12*F12</f>
        <v>0</v>
      </c>
      <c r="H12" s="514"/>
      <c r="I12" s="392">
        <v>4</v>
      </c>
      <c r="J12" s="392"/>
      <c r="K12" s="392"/>
      <c r="L12" s="514">
        <f>+J12*K12</f>
        <v>0</v>
      </c>
      <c r="M12" s="393"/>
    </row>
    <row r="13" spans="1:13" s="347" customFormat="1" ht="23.25">
      <c r="A13" s="392"/>
      <c r="B13" s="392"/>
      <c r="C13" s="552"/>
      <c r="D13" s="392" t="s">
        <v>510</v>
      </c>
      <c r="E13" s="392"/>
      <c r="F13" s="392"/>
      <c r="G13" s="514">
        <f>+E13*F13</f>
        <v>0</v>
      </c>
      <c r="H13" s="514"/>
      <c r="I13" s="392" t="s">
        <v>510</v>
      </c>
      <c r="J13" s="392"/>
      <c r="K13" s="392"/>
      <c r="L13" s="514">
        <f>+J13*K13</f>
        <v>0</v>
      </c>
      <c r="M13" s="393"/>
    </row>
    <row r="14" spans="1:13" ht="23.25">
      <c r="A14" s="395" t="s">
        <v>502</v>
      </c>
      <c r="B14" s="396"/>
      <c r="C14" s="396"/>
      <c r="D14" s="397"/>
      <c r="E14" s="398">
        <f>SUM(E10:E13)</f>
        <v>0</v>
      </c>
      <c r="F14" s="398"/>
      <c r="G14" s="558">
        <f>+G9</f>
        <v>0</v>
      </c>
      <c r="H14" s="565"/>
      <c r="I14" s="397"/>
      <c r="J14" s="398">
        <f>SUM(J10:J13)</f>
        <v>0</v>
      </c>
      <c r="K14" s="398"/>
      <c r="L14" s="558">
        <f>+L9</f>
        <v>0</v>
      </c>
      <c r="M14" s="573"/>
    </row>
    <row r="15" spans="1:13" s="347" customFormat="1" ht="23.25">
      <c r="A15" s="577"/>
      <c r="B15" s="577"/>
      <c r="C15" s="577"/>
      <c r="D15" s="577"/>
      <c r="E15" s="578"/>
      <c r="F15" s="578"/>
      <c r="G15" s="579"/>
      <c r="H15" s="575"/>
      <c r="I15" s="577"/>
      <c r="J15" s="578"/>
      <c r="K15" s="578"/>
      <c r="L15" s="579"/>
      <c r="M15" s="576"/>
    </row>
    <row r="16" spans="1:13" ht="23.25">
      <c r="A16" s="580" t="s">
        <v>503</v>
      </c>
      <c r="B16" s="580"/>
      <c r="C16" s="581"/>
      <c r="D16" s="582"/>
      <c r="E16" s="582"/>
      <c r="F16" s="582"/>
      <c r="G16" s="583"/>
      <c r="H16" s="548"/>
      <c r="I16" s="582"/>
      <c r="J16" s="582"/>
      <c r="K16" s="582"/>
      <c r="L16" s="583"/>
      <c r="M16" s="570"/>
    </row>
    <row r="17" spans="1:13" ht="23.25">
      <c r="A17" s="390"/>
      <c r="B17" s="391" t="s">
        <v>505</v>
      </c>
      <c r="C17" s="551"/>
      <c r="D17" s="385"/>
      <c r="E17" s="385"/>
      <c r="F17" s="385"/>
      <c r="G17" s="554"/>
      <c r="H17" s="557"/>
      <c r="I17" s="385"/>
      <c r="J17" s="385"/>
      <c r="K17" s="385"/>
      <c r="L17" s="554"/>
      <c r="M17" s="572"/>
    </row>
    <row r="18" spans="1:13" s="347" customFormat="1" ht="23.25">
      <c r="A18" s="390">
        <v>1</v>
      </c>
      <c r="B18" s="391"/>
      <c r="C18" s="552" t="s">
        <v>504</v>
      </c>
      <c r="D18" s="390">
        <v>1</v>
      </c>
      <c r="E18" s="390"/>
      <c r="F18" s="390"/>
      <c r="G18" s="557">
        <f>SUM(G19:G22)</f>
        <v>0</v>
      </c>
      <c r="H18" s="557"/>
      <c r="I18" s="390">
        <v>1</v>
      </c>
      <c r="J18" s="390"/>
      <c r="K18" s="390"/>
      <c r="L18" s="557">
        <f>SUM(L19:L22)</f>
        <v>0</v>
      </c>
      <c r="M18" s="394"/>
    </row>
    <row r="19" spans="1:13" s="347" customFormat="1" ht="21">
      <c r="A19" s="392"/>
      <c r="B19" s="392"/>
      <c r="D19" s="392">
        <v>2</v>
      </c>
      <c r="E19" s="392"/>
      <c r="F19" s="392"/>
      <c r="G19" s="514">
        <f>+E19*F19</f>
        <v>0</v>
      </c>
      <c r="H19" s="514"/>
      <c r="I19" s="392">
        <v>2</v>
      </c>
      <c r="J19" s="392"/>
      <c r="K19" s="392"/>
      <c r="L19" s="514">
        <f>+J19*K19</f>
        <v>0</v>
      </c>
      <c r="M19" s="393"/>
    </row>
    <row r="20" spans="1:13" ht="23.25">
      <c r="A20" s="392"/>
      <c r="B20" s="392"/>
      <c r="C20" s="552"/>
      <c r="D20" s="392">
        <v>3</v>
      </c>
      <c r="E20" s="392"/>
      <c r="F20" s="392"/>
      <c r="G20" s="514">
        <f>+E20*F20</f>
        <v>0</v>
      </c>
      <c r="H20" s="514"/>
      <c r="I20" s="392">
        <v>3</v>
      </c>
      <c r="J20" s="392"/>
      <c r="K20" s="392"/>
      <c r="L20" s="514">
        <f>+J20*K20</f>
        <v>0</v>
      </c>
      <c r="M20" s="393"/>
    </row>
    <row r="21" spans="1:13" s="347" customFormat="1" ht="23.25">
      <c r="A21" s="392"/>
      <c r="B21" s="392"/>
      <c r="C21" s="552"/>
      <c r="D21" s="392">
        <v>4</v>
      </c>
      <c r="E21" s="392"/>
      <c r="F21" s="392"/>
      <c r="G21" s="514">
        <f>+E21*F21</f>
        <v>0</v>
      </c>
      <c r="H21" s="514"/>
      <c r="I21" s="392">
        <v>4</v>
      </c>
      <c r="J21" s="392"/>
      <c r="K21" s="392"/>
      <c r="L21" s="514">
        <f>+J21*K21</f>
        <v>0</v>
      </c>
      <c r="M21" s="393"/>
    </row>
    <row r="22" spans="1:13" ht="23.25">
      <c r="A22" s="392"/>
      <c r="B22" s="392"/>
      <c r="C22" s="552"/>
      <c r="D22" s="392" t="s">
        <v>510</v>
      </c>
      <c r="E22" s="392"/>
      <c r="F22" s="392"/>
      <c r="G22" s="514">
        <f>+E22*F22</f>
        <v>0</v>
      </c>
      <c r="H22" s="514"/>
      <c r="I22" s="392" t="s">
        <v>510</v>
      </c>
      <c r="J22" s="392"/>
      <c r="K22" s="392"/>
      <c r="L22" s="514">
        <f>+J22*K22</f>
        <v>0</v>
      </c>
      <c r="M22" s="717"/>
    </row>
    <row r="23" spans="1:13" s="347" customFormat="1" ht="23.25">
      <c r="A23" s="584" t="s">
        <v>509</v>
      </c>
      <c r="B23" s="577"/>
      <c r="C23" s="577"/>
      <c r="D23" s="585"/>
      <c r="E23" s="398">
        <f>SUM(E19:E22)</f>
        <v>0</v>
      </c>
      <c r="F23" s="586"/>
      <c r="G23" s="587">
        <f>+G18</f>
        <v>0</v>
      </c>
      <c r="H23" s="565"/>
      <c r="I23" s="585"/>
      <c r="J23" s="398">
        <f>SUM(J19:J22)</f>
        <v>0</v>
      </c>
      <c r="K23" s="586"/>
      <c r="L23" s="587">
        <f>+L18</f>
        <v>0</v>
      </c>
      <c r="M23" s="588"/>
    </row>
    <row r="24" spans="1:13" ht="23.25">
      <c r="A24" s="577"/>
      <c r="B24" s="577"/>
      <c r="C24" s="577"/>
      <c r="D24" s="577"/>
      <c r="E24" s="578"/>
      <c r="F24" s="578"/>
      <c r="G24" s="579"/>
      <c r="H24" s="579"/>
      <c r="I24" s="577"/>
      <c r="J24" s="578"/>
      <c r="K24" s="578"/>
      <c r="L24" s="579"/>
      <c r="M24" s="589"/>
    </row>
    <row r="25" spans="1:13" s="399" customFormat="1" ht="23.25">
      <c r="A25" s="580" t="s">
        <v>511</v>
      </c>
      <c r="B25" s="580"/>
      <c r="C25" s="581"/>
      <c r="D25" s="582"/>
      <c r="E25" s="582"/>
      <c r="F25" s="582"/>
      <c r="G25" s="583"/>
      <c r="H25" s="583"/>
      <c r="I25" s="582"/>
      <c r="J25" s="582"/>
      <c r="K25" s="582"/>
      <c r="L25" s="583"/>
      <c r="M25" s="581"/>
    </row>
    <row r="26" spans="1:13" s="399" customFormat="1" ht="23.25">
      <c r="A26" s="390"/>
      <c r="B26" s="716" t="s">
        <v>506</v>
      </c>
      <c r="C26" s="551"/>
      <c r="D26" s="385"/>
      <c r="E26" s="385"/>
      <c r="F26" s="385"/>
      <c r="G26" s="554"/>
      <c r="H26" s="554"/>
      <c r="I26" s="385"/>
      <c r="J26" s="385"/>
      <c r="K26" s="385"/>
      <c r="L26" s="554"/>
      <c r="M26" s="572"/>
    </row>
    <row r="27" spans="1:13" ht="23.25">
      <c r="A27" s="390">
        <v>1</v>
      </c>
      <c r="B27" s="391"/>
      <c r="C27" s="552" t="s">
        <v>507</v>
      </c>
      <c r="D27" s="390">
        <v>1</v>
      </c>
      <c r="E27" s="390"/>
      <c r="F27" s="390"/>
      <c r="G27" s="557">
        <f>SUM(G28:G31)</f>
        <v>0</v>
      </c>
      <c r="H27" s="557"/>
      <c r="I27" s="390">
        <v>1</v>
      </c>
      <c r="J27" s="390"/>
      <c r="K27" s="390"/>
      <c r="L27" s="557">
        <f>SUM(L28:L31)</f>
        <v>0</v>
      </c>
      <c r="M27" s="394"/>
    </row>
    <row r="28" spans="1:13" ht="23.25">
      <c r="A28" s="392"/>
      <c r="B28" s="392"/>
      <c r="C28" s="379"/>
      <c r="D28" s="392">
        <v>2</v>
      </c>
      <c r="E28" s="392"/>
      <c r="F28" s="392"/>
      <c r="G28" s="514">
        <f>+E28*F28</f>
        <v>0</v>
      </c>
      <c r="H28" s="514"/>
      <c r="I28" s="392">
        <v>2</v>
      </c>
      <c r="J28" s="392"/>
      <c r="K28" s="392"/>
      <c r="L28" s="514">
        <f>+J28*K28</f>
        <v>0</v>
      </c>
      <c r="M28" s="393"/>
    </row>
    <row r="29" spans="1:13" ht="23.25">
      <c r="A29" s="392"/>
      <c r="B29" s="392"/>
      <c r="C29" s="552"/>
      <c r="D29" s="392">
        <v>3</v>
      </c>
      <c r="E29" s="392"/>
      <c r="F29" s="392"/>
      <c r="G29" s="514">
        <f>+E29*F29</f>
        <v>0</v>
      </c>
      <c r="H29" s="514"/>
      <c r="I29" s="392">
        <v>3</v>
      </c>
      <c r="J29" s="392"/>
      <c r="K29" s="392"/>
      <c r="L29" s="514">
        <f>+J29*K29</f>
        <v>0</v>
      </c>
      <c r="M29" s="393"/>
    </row>
    <row r="30" spans="1:13" ht="23.25">
      <c r="A30" s="392"/>
      <c r="B30" s="392"/>
      <c r="C30" s="552"/>
      <c r="D30" s="392">
        <v>4</v>
      </c>
      <c r="E30" s="392"/>
      <c r="F30" s="392"/>
      <c r="G30" s="514">
        <f>+E30*F30</f>
        <v>0</v>
      </c>
      <c r="H30" s="514"/>
      <c r="I30" s="392">
        <v>4</v>
      </c>
      <c r="J30" s="392"/>
      <c r="K30" s="392"/>
      <c r="L30" s="514">
        <f>+J30*K30</f>
        <v>0</v>
      </c>
      <c r="M30" s="393"/>
    </row>
    <row r="31" spans="1:13" ht="23.25">
      <c r="A31" s="392"/>
      <c r="B31" s="605"/>
      <c r="C31" s="723"/>
      <c r="D31" s="605" t="s">
        <v>510</v>
      </c>
      <c r="E31" s="605"/>
      <c r="F31" s="605"/>
      <c r="G31" s="515">
        <f>+E31*F31</f>
        <v>0</v>
      </c>
      <c r="H31" s="514"/>
      <c r="I31" s="392" t="s">
        <v>510</v>
      </c>
      <c r="J31" s="605"/>
      <c r="K31" s="605"/>
      <c r="L31" s="515">
        <f>+J31*K31</f>
        <v>0</v>
      </c>
      <c r="M31" s="717"/>
    </row>
    <row r="32" spans="1:13" ht="23.25">
      <c r="A32" s="395" t="s">
        <v>508</v>
      </c>
      <c r="B32" s="718"/>
      <c r="C32" s="718"/>
      <c r="D32" s="719"/>
      <c r="E32" s="720">
        <f>SUM(E28:E31)</f>
        <v>0</v>
      </c>
      <c r="F32" s="720"/>
      <c r="G32" s="721">
        <f>+G27</f>
        <v>0</v>
      </c>
      <c r="H32" s="565"/>
      <c r="I32" s="724"/>
      <c r="J32" s="720">
        <f>SUM(J28:J31)</f>
        <v>0</v>
      </c>
      <c r="K32" s="720"/>
      <c r="L32" s="721">
        <f>+L27</f>
        <v>0</v>
      </c>
      <c r="M32" s="722"/>
    </row>
    <row r="33" spans="1:13" ht="23.25">
      <c r="A33" s="395" t="s">
        <v>257</v>
      </c>
      <c r="B33" s="396"/>
      <c r="C33" s="396"/>
      <c r="D33" s="397"/>
      <c r="E33" s="398">
        <f>+E32+E23+E14</f>
        <v>0</v>
      </c>
      <c r="F33" s="398"/>
      <c r="G33" s="558">
        <f>+G32+G23+G14</f>
        <v>0</v>
      </c>
      <c r="H33" s="565"/>
      <c r="I33" s="397"/>
      <c r="J33" s="398">
        <f>+J32+J23+J14</f>
        <v>0</v>
      </c>
      <c r="K33" s="398"/>
      <c r="L33" s="558">
        <f>+L32+L23+L14</f>
        <v>0</v>
      </c>
      <c r="M33" s="573"/>
    </row>
  </sheetData>
  <sheetProtection/>
  <mergeCells count="3">
    <mergeCell ref="C4:C6"/>
    <mergeCell ref="D4:G4"/>
    <mergeCell ref="I4:L4"/>
  </mergeCells>
  <printOptions/>
  <pageMargins left="0.44" right="0.37" top="0.6" bottom="0.6299212598425197" header="0.23" footer="0.2362204724409449"/>
  <pageSetup horizontalDpi="300" verticalDpi="300" orientation="landscape" paperSize="9" scale="90" r:id="rId1"/>
  <headerFooter alignWithMargins="0">
    <oddHeader>&amp;R&amp;"Cordia New,ตัวหนา"&amp;18รด.&amp;A</oddHeader>
    <oddFooter>&amp;L&amp;10(&amp;D),(&amp;T)&amp;R&amp;10&amp;F.xls
Sheet&amp;A</oddFooter>
  </headerFooter>
  <rowBreaks count="1" manualBreakCount="1">
    <brk id="2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F14"/>
  <sheetViews>
    <sheetView showGridLines="0" view="pageBreakPreview" zoomScale="90" zoomScaleNormal="75" zoomScaleSheetLayoutView="90" zoomScalePageLayoutView="0" workbookViewId="0" topLeftCell="A1">
      <selection activeCell="K26" sqref="K26"/>
    </sheetView>
  </sheetViews>
  <sheetFormatPr defaultColWidth="9.140625" defaultRowHeight="21" customHeight="1"/>
  <cols>
    <col min="1" max="1" width="7.421875" style="78" customWidth="1"/>
    <col min="2" max="2" width="33.00390625" style="76" customWidth="1"/>
    <col min="3" max="3" width="15.8515625" style="78" bestFit="1" customWidth="1"/>
    <col min="4" max="4" width="23.8515625" style="78" customWidth="1"/>
    <col min="5" max="5" width="15.140625" style="79" customWidth="1"/>
    <col min="6" max="6" width="19.00390625" style="76" customWidth="1"/>
    <col min="7" max="16384" width="9.140625" style="76" customWidth="1"/>
  </cols>
  <sheetData>
    <row r="1" ht="21" customHeight="1">
      <c r="F1" s="45" t="s">
        <v>264</v>
      </c>
    </row>
    <row r="2" spans="1:6" ht="21" customHeight="1">
      <c r="A2" s="73" t="s">
        <v>229</v>
      </c>
      <c r="B2" s="74"/>
      <c r="C2" s="74"/>
      <c r="D2" s="74"/>
      <c r="E2" s="75"/>
      <c r="F2" s="74"/>
    </row>
    <row r="3" spans="1:6" ht="21" customHeight="1">
      <c r="A3" s="73" t="s">
        <v>453</v>
      </c>
      <c r="B3" s="74"/>
      <c r="C3" s="74"/>
      <c r="D3" s="74"/>
      <c r="E3" s="75"/>
      <c r="F3" s="74"/>
    </row>
    <row r="4" spans="1:6" ht="21" customHeight="1">
      <c r="A4" s="73" t="s">
        <v>463</v>
      </c>
      <c r="B4" s="74"/>
      <c r="C4" s="74"/>
      <c r="D4" s="74"/>
      <c r="E4" s="75"/>
      <c r="F4" s="74"/>
    </row>
    <row r="5" ht="21" customHeight="1">
      <c r="A5" s="77"/>
    </row>
    <row r="6" spans="1:6" ht="42.75" customHeight="1">
      <c r="A6" s="1521" t="s">
        <v>142</v>
      </c>
      <c r="B6" s="80" t="s">
        <v>143</v>
      </c>
      <c r="C6" s="80" t="s">
        <v>145</v>
      </c>
      <c r="D6" s="213" t="s">
        <v>230</v>
      </c>
      <c r="E6" s="726" t="s">
        <v>512</v>
      </c>
      <c r="F6" s="80" t="s">
        <v>316</v>
      </c>
    </row>
    <row r="7" spans="1:6" ht="21" customHeight="1">
      <c r="A7" s="1522"/>
      <c r="B7" s="82"/>
      <c r="C7" s="81" t="s">
        <v>146</v>
      </c>
      <c r="D7" s="81" t="s">
        <v>147</v>
      </c>
      <c r="E7" s="83" t="s">
        <v>147</v>
      </c>
      <c r="F7" s="81"/>
    </row>
    <row r="8" spans="1:6" ht="21" customHeight="1">
      <c r="A8" s="84"/>
      <c r="B8" s="85"/>
      <c r="C8" s="86"/>
      <c r="D8" s="86"/>
      <c r="E8" s="527"/>
      <c r="F8" s="86"/>
    </row>
    <row r="9" spans="1:6" ht="21" customHeight="1">
      <c r="A9" s="86">
        <v>1</v>
      </c>
      <c r="B9" s="87" t="s">
        <v>477</v>
      </c>
      <c r="C9" s="86"/>
      <c r="D9" s="88"/>
      <c r="E9" s="528"/>
      <c r="F9" s="87"/>
    </row>
    <row r="10" spans="1:6" ht="21" customHeight="1">
      <c r="A10" s="86"/>
      <c r="B10" s="560"/>
      <c r="C10" s="86"/>
      <c r="D10" s="88"/>
      <c r="E10" s="528"/>
      <c r="F10" s="87"/>
    </row>
    <row r="11" spans="1:6" ht="21" customHeight="1">
      <c r="A11" s="86"/>
      <c r="B11" s="87" t="s">
        <v>422</v>
      </c>
      <c r="C11" s="86"/>
      <c r="D11" s="88"/>
      <c r="E11" s="528"/>
      <c r="F11" s="87"/>
    </row>
    <row r="12" spans="1:6" ht="23.25">
      <c r="A12" s="86"/>
      <c r="B12" s="87"/>
      <c r="C12" s="86"/>
      <c r="D12" s="86"/>
      <c r="E12" s="528"/>
      <c r="F12" s="87"/>
    </row>
    <row r="13" spans="1:6" s="94" customFormat="1" ht="21" customHeight="1">
      <c r="A13" s="89" t="s">
        <v>327</v>
      </c>
      <c r="B13" s="90"/>
      <c r="C13" s="91"/>
      <c r="D13" s="92"/>
      <c r="E13" s="529"/>
      <c r="F13" s="93"/>
    </row>
    <row r="14" ht="21" customHeight="1">
      <c r="A14" s="725"/>
    </row>
  </sheetData>
  <sheetProtection/>
  <mergeCells count="1">
    <mergeCell ref="A6:A7"/>
  </mergeCells>
  <printOptions/>
  <pageMargins left="1.43" right="0.37" top="0.93" bottom="0.41" header="0.24" footer="0.24"/>
  <pageSetup horizontalDpi="600" verticalDpi="600" orientation="landscape" paperSize="9" r:id="rId1"/>
  <headerFooter alignWithMargins="0">
    <oddFooter>&amp;C&amp;8หน้า &amp;P&amp;R&amp;8&amp;F/&amp;A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M33"/>
  <sheetViews>
    <sheetView showGridLines="0" view="pageBreakPreview" zoomScale="90" zoomScaleSheetLayoutView="90" zoomScalePageLayoutView="0" workbookViewId="0" topLeftCell="A1">
      <selection activeCell="O13" sqref="O13"/>
    </sheetView>
  </sheetViews>
  <sheetFormatPr defaultColWidth="9.140625" defaultRowHeight="21" customHeight="1"/>
  <cols>
    <col min="1" max="1" width="6.421875" style="76" customWidth="1"/>
    <col min="2" max="2" width="15.57421875" style="78" customWidth="1"/>
    <col min="3" max="3" width="20.00390625" style="78" bestFit="1" customWidth="1"/>
    <col min="4" max="4" width="5.421875" style="78" bestFit="1" customWidth="1"/>
    <col min="5" max="5" width="16.00390625" style="561" bestFit="1" customWidth="1"/>
    <col min="6" max="6" width="16.28125" style="76" customWidth="1"/>
    <col min="7" max="7" width="9.8515625" style="76" customWidth="1"/>
    <col min="8" max="8" width="1.8515625" style="76" customWidth="1"/>
    <col min="9" max="9" width="5.421875" style="76" bestFit="1" customWidth="1"/>
    <col min="10" max="10" width="16.00390625" style="76" bestFit="1" customWidth="1"/>
    <col min="11" max="11" width="15.421875" style="76" customWidth="1"/>
    <col min="12" max="12" width="11.421875" style="76" bestFit="1" customWidth="1"/>
    <col min="13" max="13" width="9.8515625" style="76" bestFit="1" customWidth="1"/>
    <col min="14" max="16384" width="9.140625" style="76" customWidth="1"/>
  </cols>
  <sheetData>
    <row r="1" spans="1:13" ht="21" customHeight="1">
      <c r="A1" s="381" t="s">
        <v>541</v>
      </c>
      <c r="B1" s="74"/>
      <c r="C1" s="74"/>
      <c r="D1" s="74"/>
      <c r="E1" s="728"/>
      <c r="F1" s="729"/>
      <c r="G1" s="74"/>
      <c r="H1" s="74"/>
      <c r="I1" s="74"/>
      <c r="J1" s="74"/>
      <c r="K1" s="74"/>
      <c r="L1" s="74"/>
      <c r="M1" s="45" t="s">
        <v>524</v>
      </c>
    </row>
    <row r="2" spans="1:13" ht="21" customHeight="1">
      <c r="A2" s="381" t="s">
        <v>499</v>
      </c>
      <c r="B2" s="73"/>
      <c r="C2" s="73"/>
      <c r="D2" s="73"/>
      <c r="E2" s="73"/>
      <c r="F2" s="73"/>
      <c r="G2" s="73"/>
      <c r="H2" s="74"/>
      <c r="I2" s="74"/>
      <c r="J2" s="74"/>
      <c r="K2" s="74"/>
      <c r="L2" s="74"/>
      <c r="M2" s="74"/>
    </row>
    <row r="3" spans="1:13" ht="21" customHeight="1">
      <c r="A3" s="381" t="s">
        <v>452</v>
      </c>
      <c r="B3" s="382"/>
      <c r="C3" s="382"/>
      <c r="D3" s="382"/>
      <c r="E3" s="553"/>
      <c r="F3" s="383"/>
      <c r="G3" s="382"/>
      <c r="H3" s="74"/>
      <c r="I3" s="74"/>
      <c r="J3" s="74"/>
      <c r="K3" s="74"/>
      <c r="L3" s="74"/>
      <c r="M3" s="74"/>
    </row>
    <row r="4" spans="1:7" ht="21" customHeight="1">
      <c r="A4" s="381"/>
      <c r="B4" s="382"/>
      <c r="C4" s="382"/>
      <c r="D4" s="382"/>
      <c r="E4" s="553"/>
      <c r="F4" s="383"/>
      <c r="G4" s="382"/>
    </row>
    <row r="5" spans="1:13" ht="21" customHeight="1">
      <c r="A5" s="566" t="s">
        <v>312</v>
      </c>
      <c r="B5" s="572"/>
      <c r="C5" s="1518" t="s">
        <v>253</v>
      </c>
      <c r="D5" s="1515" t="s">
        <v>518</v>
      </c>
      <c r="E5" s="1516"/>
      <c r="F5" s="1516"/>
      <c r="G5" s="1517"/>
      <c r="H5" s="564"/>
      <c r="I5" s="1515" t="s">
        <v>519</v>
      </c>
      <c r="J5" s="1516"/>
      <c r="K5" s="1516"/>
      <c r="L5" s="1517"/>
      <c r="M5" s="571" t="s">
        <v>327</v>
      </c>
    </row>
    <row r="6" spans="1:13" ht="21" customHeight="1">
      <c r="A6" s="567"/>
      <c r="B6" s="390" t="s">
        <v>252</v>
      </c>
      <c r="C6" s="1519"/>
      <c r="D6" s="385" t="s">
        <v>144</v>
      </c>
      <c r="E6" s="385" t="s">
        <v>145</v>
      </c>
      <c r="F6" s="385" t="s">
        <v>254</v>
      </c>
      <c r="G6" s="554" t="s">
        <v>318</v>
      </c>
      <c r="H6" s="557"/>
      <c r="I6" s="385" t="s">
        <v>144</v>
      </c>
      <c r="J6" s="385" t="s">
        <v>145</v>
      </c>
      <c r="K6" s="385" t="s">
        <v>254</v>
      </c>
      <c r="L6" s="554" t="s">
        <v>318</v>
      </c>
      <c r="M6" s="715" t="s">
        <v>515</v>
      </c>
    </row>
    <row r="7" spans="1:13" ht="21" customHeight="1">
      <c r="A7" s="568"/>
      <c r="B7" s="386" t="s">
        <v>255</v>
      </c>
      <c r="C7" s="1520"/>
      <c r="D7" s="386"/>
      <c r="E7" s="386" t="s">
        <v>146</v>
      </c>
      <c r="F7" s="386" t="s">
        <v>256</v>
      </c>
      <c r="G7" s="555" t="s">
        <v>147</v>
      </c>
      <c r="H7" s="557"/>
      <c r="I7" s="386"/>
      <c r="J7" s="386" t="s">
        <v>146</v>
      </c>
      <c r="K7" s="386" t="s">
        <v>256</v>
      </c>
      <c r="L7" s="555" t="s">
        <v>147</v>
      </c>
      <c r="M7" s="727"/>
    </row>
    <row r="8" spans="1:13" ht="21" customHeight="1">
      <c r="A8" s="387" t="s">
        <v>500</v>
      </c>
      <c r="B8" s="388"/>
      <c r="C8" s="570"/>
      <c r="D8" s="569"/>
      <c r="E8" s="569"/>
      <c r="F8" s="569"/>
      <c r="G8" s="562"/>
      <c r="H8" s="548"/>
      <c r="I8" s="569"/>
      <c r="J8" s="569"/>
      <c r="K8" s="569"/>
      <c r="L8" s="556"/>
      <c r="M8" s="572"/>
    </row>
    <row r="9" spans="1:13" ht="21" customHeight="1">
      <c r="A9" s="390"/>
      <c r="B9" s="716" t="s">
        <v>505</v>
      </c>
      <c r="C9" s="551"/>
      <c r="D9" s="385"/>
      <c r="E9" s="385"/>
      <c r="F9" s="385"/>
      <c r="G9" s="554"/>
      <c r="H9" s="557"/>
      <c r="I9" s="385"/>
      <c r="J9" s="385"/>
      <c r="K9" s="385"/>
      <c r="L9" s="554"/>
      <c r="M9" s="394"/>
    </row>
    <row r="10" spans="1:13" ht="21" customHeight="1">
      <c r="A10" s="390">
        <v>1</v>
      </c>
      <c r="B10" s="391"/>
      <c r="C10" s="552" t="s">
        <v>501</v>
      </c>
      <c r="D10" s="390">
        <v>1</v>
      </c>
      <c r="E10" s="390"/>
      <c r="F10" s="390"/>
      <c r="G10" s="557">
        <f>SUM(G11:G14)</f>
        <v>0</v>
      </c>
      <c r="H10" s="557"/>
      <c r="I10" s="390">
        <v>1</v>
      </c>
      <c r="J10" s="390"/>
      <c r="K10" s="390"/>
      <c r="L10" s="557">
        <f>SUM(L11:L14)</f>
        <v>0</v>
      </c>
      <c r="M10" s="394"/>
    </row>
    <row r="11" spans="1:13" ht="21" customHeight="1">
      <c r="A11" s="392"/>
      <c r="B11" s="392"/>
      <c r="C11" s="347"/>
      <c r="D11" s="392">
        <v>2</v>
      </c>
      <c r="E11" s="392"/>
      <c r="F11" s="392"/>
      <c r="G11" s="514">
        <f>+E11*F11</f>
        <v>0</v>
      </c>
      <c r="H11" s="514"/>
      <c r="I11" s="392">
        <v>2</v>
      </c>
      <c r="J11" s="392"/>
      <c r="K11" s="392"/>
      <c r="L11" s="514">
        <f>+J11*K11</f>
        <v>0</v>
      </c>
      <c r="M11" s="393"/>
    </row>
    <row r="12" spans="1:13" ht="23.25">
      <c r="A12" s="392"/>
      <c r="B12" s="392"/>
      <c r="C12" s="552"/>
      <c r="D12" s="392">
        <v>3</v>
      </c>
      <c r="E12" s="392"/>
      <c r="F12" s="392"/>
      <c r="G12" s="514">
        <f>+E12*F12</f>
        <v>0</v>
      </c>
      <c r="H12" s="514"/>
      <c r="I12" s="392">
        <v>3</v>
      </c>
      <c r="J12" s="392"/>
      <c r="K12" s="392"/>
      <c r="L12" s="514">
        <f>+J12*K12</f>
        <v>0</v>
      </c>
      <c r="M12" s="393"/>
    </row>
    <row r="13" spans="1:13" s="94" customFormat="1" ht="21" customHeight="1">
      <c r="A13" s="392"/>
      <c r="B13" s="392"/>
      <c r="C13" s="552"/>
      <c r="D13" s="392">
        <v>4</v>
      </c>
      <c r="E13" s="392"/>
      <c r="F13" s="392"/>
      <c r="G13" s="514">
        <f>+E13*F13</f>
        <v>0</v>
      </c>
      <c r="H13" s="514"/>
      <c r="I13" s="392">
        <v>4</v>
      </c>
      <c r="J13" s="392"/>
      <c r="K13" s="392"/>
      <c r="L13" s="514">
        <f>+J13*K13</f>
        <v>0</v>
      </c>
      <c r="M13" s="393"/>
    </row>
    <row r="14" spans="1:13" ht="23.25">
      <c r="A14" s="392"/>
      <c r="B14" s="392"/>
      <c r="C14" s="552"/>
      <c r="D14" s="392" t="s">
        <v>510</v>
      </c>
      <c r="E14" s="392"/>
      <c r="F14" s="392"/>
      <c r="G14" s="514">
        <f>+E14*F14</f>
        <v>0</v>
      </c>
      <c r="H14" s="514"/>
      <c r="I14" s="392" t="s">
        <v>510</v>
      </c>
      <c r="J14" s="392"/>
      <c r="K14" s="392"/>
      <c r="L14" s="514">
        <f>+J14*K14</f>
        <v>0</v>
      </c>
      <c r="M14" s="393"/>
    </row>
    <row r="15" spans="1:13" ht="21" customHeight="1">
      <c r="A15" s="395" t="s">
        <v>502</v>
      </c>
      <c r="B15" s="396"/>
      <c r="C15" s="396"/>
      <c r="D15" s="397"/>
      <c r="E15" s="398">
        <f>SUM(E11:E14)</f>
        <v>0</v>
      </c>
      <c r="F15" s="398"/>
      <c r="G15" s="558">
        <f>+G10</f>
        <v>0</v>
      </c>
      <c r="H15" s="565"/>
      <c r="I15" s="397"/>
      <c r="J15" s="398">
        <f>SUM(J11:J14)</f>
        <v>0</v>
      </c>
      <c r="K15" s="398"/>
      <c r="L15" s="558">
        <f>+L10</f>
        <v>0</v>
      </c>
      <c r="M15" s="573"/>
    </row>
    <row r="16" spans="1:13" ht="21" customHeight="1">
      <c r="A16" s="580" t="s">
        <v>503</v>
      </c>
      <c r="B16" s="580"/>
      <c r="C16" s="581"/>
      <c r="D16" s="582"/>
      <c r="E16" s="582"/>
      <c r="F16" s="582"/>
      <c r="G16" s="583"/>
      <c r="H16" s="548"/>
      <c r="I16" s="582"/>
      <c r="J16" s="582"/>
      <c r="K16" s="582"/>
      <c r="L16" s="583"/>
      <c r="M16" s="570"/>
    </row>
    <row r="17" spans="1:13" ht="21" customHeight="1">
      <c r="A17" s="390"/>
      <c r="B17" s="391" t="s">
        <v>505</v>
      </c>
      <c r="C17" s="551"/>
      <c r="D17" s="385"/>
      <c r="E17" s="385"/>
      <c r="F17" s="385"/>
      <c r="G17" s="554"/>
      <c r="H17" s="557"/>
      <c r="I17" s="385"/>
      <c r="J17" s="385"/>
      <c r="K17" s="385"/>
      <c r="L17" s="554"/>
      <c r="M17" s="572"/>
    </row>
    <row r="18" spans="1:13" ht="21" customHeight="1">
      <c r="A18" s="390">
        <v>1</v>
      </c>
      <c r="B18" s="391"/>
      <c r="C18" s="552" t="s">
        <v>504</v>
      </c>
      <c r="D18" s="390">
        <v>1</v>
      </c>
      <c r="E18" s="390"/>
      <c r="F18" s="390"/>
      <c r="G18" s="557">
        <f>SUM(G19:G22)</f>
        <v>0</v>
      </c>
      <c r="H18" s="557"/>
      <c r="I18" s="390">
        <v>1</v>
      </c>
      <c r="J18" s="390"/>
      <c r="K18" s="390"/>
      <c r="L18" s="557">
        <f>SUM(L19:L22)</f>
        <v>0</v>
      </c>
      <c r="M18" s="394"/>
    </row>
    <row r="19" spans="1:13" ht="21" customHeight="1">
      <c r="A19" s="392"/>
      <c r="B19" s="392"/>
      <c r="C19" s="347"/>
      <c r="D19" s="392">
        <v>2</v>
      </c>
      <c r="E19" s="392"/>
      <c r="F19" s="392"/>
      <c r="G19" s="514">
        <f>+E19*F19</f>
        <v>0</v>
      </c>
      <c r="H19" s="514"/>
      <c r="I19" s="392">
        <v>2</v>
      </c>
      <c r="J19" s="392"/>
      <c r="K19" s="392"/>
      <c r="L19" s="514">
        <f>+J19*K19</f>
        <v>0</v>
      </c>
      <c r="M19" s="393"/>
    </row>
    <row r="20" spans="1:13" ht="21" customHeight="1">
      <c r="A20" s="392"/>
      <c r="B20" s="392"/>
      <c r="C20" s="552"/>
      <c r="D20" s="392">
        <v>3</v>
      </c>
      <c r="E20" s="392"/>
      <c r="F20" s="392"/>
      <c r="G20" s="514">
        <f>+E20*F20</f>
        <v>0</v>
      </c>
      <c r="H20" s="514"/>
      <c r="I20" s="392">
        <v>3</v>
      </c>
      <c r="J20" s="392"/>
      <c r="K20" s="392"/>
      <c r="L20" s="514">
        <f>+J20*K20</f>
        <v>0</v>
      </c>
      <c r="M20" s="393"/>
    </row>
    <row r="21" spans="1:13" ht="21" customHeight="1">
      <c r="A21" s="392"/>
      <c r="B21" s="392"/>
      <c r="C21" s="552"/>
      <c r="D21" s="392">
        <v>4</v>
      </c>
      <c r="E21" s="392"/>
      <c r="F21" s="392"/>
      <c r="G21" s="514">
        <f>+E21*F21</f>
        <v>0</v>
      </c>
      <c r="H21" s="514"/>
      <c r="I21" s="392">
        <v>4</v>
      </c>
      <c r="J21" s="392"/>
      <c r="K21" s="392"/>
      <c r="L21" s="514">
        <f>+J21*K21</f>
        <v>0</v>
      </c>
      <c r="M21" s="393"/>
    </row>
    <row r="22" spans="1:13" ht="21" customHeight="1">
      <c r="A22" s="392"/>
      <c r="B22" s="392"/>
      <c r="C22" s="552"/>
      <c r="D22" s="392" t="s">
        <v>510</v>
      </c>
      <c r="E22" s="392"/>
      <c r="F22" s="392"/>
      <c r="G22" s="514">
        <f>+E22*F22</f>
        <v>0</v>
      </c>
      <c r="H22" s="514"/>
      <c r="I22" s="392" t="s">
        <v>510</v>
      </c>
      <c r="J22" s="392"/>
      <c r="K22" s="392"/>
      <c r="L22" s="514">
        <f>+J22*K22</f>
        <v>0</v>
      </c>
      <c r="M22" s="717"/>
    </row>
    <row r="23" spans="1:13" ht="21" customHeight="1">
      <c r="A23" s="584" t="s">
        <v>509</v>
      </c>
      <c r="B23" s="577"/>
      <c r="C23" s="577"/>
      <c r="D23" s="585"/>
      <c r="E23" s="398">
        <f>SUM(E19:E22)</f>
        <v>0</v>
      </c>
      <c r="F23" s="586"/>
      <c r="G23" s="587">
        <f>+G18</f>
        <v>0</v>
      </c>
      <c r="H23" s="565"/>
      <c r="I23" s="585"/>
      <c r="J23" s="398">
        <f>SUM(J19:J22)</f>
        <v>0</v>
      </c>
      <c r="K23" s="586"/>
      <c r="L23" s="587">
        <f>+L18</f>
        <v>0</v>
      </c>
      <c r="M23" s="588"/>
    </row>
    <row r="24" spans="1:13" ht="21" customHeight="1">
      <c r="A24" s="577"/>
      <c r="B24" s="577"/>
      <c r="C24" s="577"/>
      <c r="D24" s="577"/>
      <c r="E24" s="578"/>
      <c r="F24" s="578"/>
      <c r="G24" s="579"/>
      <c r="H24" s="579"/>
      <c r="I24" s="577"/>
      <c r="J24" s="578"/>
      <c r="K24" s="578"/>
      <c r="L24" s="579"/>
      <c r="M24" s="589"/>
    </row>
    <row r="25" spans="1:13" ht="21" customHeight="1">
      <c r="A25" s="580" t="s">
        <v>511</v>
      </c>
      <c r="B25" s="580"/>
      <c r="C25" s="581"/>
      <c r="D25" s="582"/>
      <c r="E25" s="582"/>
      <c r="F25" s="582"/>
      <c r="G25" s="583"/>
      <c r="H25" s="583"/>
      <c r="I25" s="582"/>
      <c r="J25" s="582"/>
      <c r="K25" s="582"/>
      <c r="L25" s="583"/>
      <c r="M25" s="581"/>
    </row>
    <row r="26" spans="1:13" ht="21" customHeight="1">
      <c r="A26" s="390"/>
      <c r="B26" s="716" t="s">
        <v>506</v>
      </c>
      <c r="C26" s="551"/>
      <c r="D26" s="385"/>
      <c r="E26" s="385"/>
      <c r="F26" s="385"/>
      <c r="G26" s="554"/>
      <c r="H26" s="554"/>
      <c r="I26" s="385"/>
      <c r="J26" s="385"/>
      <c r="K26" s="385"/>
      <c r="L26" s="554"/>
      <c r="M26" s="572"/>
    </row>
    <row r="27" spans="1:13" ht="21" customHeight="1">
      <c r="A27" s="390">
        <v>1</v>
      </c>
      <c r="B27" s="391"/>
      <c r="C27" s="552" t="s">
        <v>507</v>
      </c>
      <c r="D27" s="390">
        <v>1</v>
      </c>
      <c r="E27" s="390"/>
      <c r="F27" s="390"/>
      <c r="G27" s="557">
        <f>SUM(G28:G31)</f>
        <v>0</v>
      </c>
      <c r="H27" s="557"/>
      <c r="I27" s="390">
        <v>1</v>
      </c>
      <c r="J27" s="390"/>
      <c r="K27" s="390"/>
      <c r="L27" s="557">
        <f>SUM(L28:L31)</f>
        <v>0</v>
      </c>
      <c r="M27" s="394"/>
    </row>
    <row r="28" spans="1:13" ht="21" customHeight="1">
      <c r="A28" s="392"/>
      <c r="B28" s="392"/>
      <c r="C28" s="379"/>
      <c r="D28" s="392">
        <v>2</v>
      </c>
      <c r="E28" s="392"/>
      <c r="F28" s="392"/>
      <c r="G28" s="514">
        <f>+E28*F28</f>
        <v>0</v>
      </c>
      <c r="H28" s="514"/>
      <c r="I28" s="392">
        <v>2</v>
      </c>
      <c r="J28" s="392"/>
      <c r="K28" s="392"/>
      <c r="L28" s="514">
        <f>+J28*K28</f>
        <v>0</v>
      </c>
      <c r="M28" s="393"/>
    </row>
    <row r="29" spans="1:13" ht="21" customHeight="1">
      <c r="A29" s="392"/>
      <c r="B29" s="392"/>
      <c r="C29" s="552"/>
      <c r="D29" s="392">
        <v>3</v>
      </c>
      <c r="E29" s="392"/>
      <c r="F29" s="392"/>
      <c r="G29" s="514">
        <f>+E29*F29</f>
        <v>0</v>
      </c>
      <c r="H29" s="514"/>
      <c r="I29" s="392">
        <v>3</v>
      </c>
      <c r="J29" s="392"/>
      <c r="K29" s="392"/>
      <c r="L29" s="514">
        <f>+J29*K29</f>
        <v>0</v>
      </c>
      <c r="M29" s="393"/>
    </row>
    <row r="30" spans="1:13" ht="21" customHeight="1">
      <c r="A30" s="392"/>
      <c r="B30" s="392"/>
      <c r="C30" s="552"/>
      <c r="D30" s="392">
        <v>4</v>
      </c>
      <c r="E30" s="392"/>
      <c r="F30" s="392"/>
      <c r="G30" s="514">
        <f>+E30*F30</f>
        <v>0</v>
      </c>
      <c r="H30" s="514"/>
      <c r="I30" s="392">
        <v>4</v>
      </c>
      <c r="J30" s="392"/>
      <c r="K30" s="392"/>
      <c r="L30" s="514">
        <f>+J30*K30</f>
        <v>0</v>
      </c>
      <c r="M30" s="393"/>
    </row>
    <row r="31" spans="1:13" ht="21" customHeight="1">
      <c r="A31" s="392"/>
      <c r="B31" s="605"/>
      <c r="C31" s="723"/>
      <c r="D31" s="605" t="s">
        <v>510</v>
      </c>
      <c r="E31" s="605"/>
      <c r="F31" s="605"/>
      <c r="G31" s="515">
        <f>+E31*F31</f>
        <v>0</v>
      </c>
      <c r="H31" s="514"/>
      <c r="I31" s="392" t="s">
        <v>510</v>
      </c>
      <c r="J31" s="605"/>
      <c r="K31" s="605"/>
      <c r="L31" s="515">
        <f>+J31*K31</f>
        <v>0</v>
      </c>
      <c r="M31" s="717"/>
    </row>
    <row r="32" spans="1:13" ht="21" customHeight="1">
      <c r="A32" s="395" t="s">
        <v>508</v>
      </c>
      <c r="B32" s="718"/>
      <c r="C32" s="718"/>
      <c r="D32" s="719"/>
      <c r="E32" s="720">
        <f>SUM(E28:E31)</f>
        <v>0</v>
      </c>
      <c r="F32" s="720"/>
      <c r="G32" s="721">
        <f>+G27</f>
        <v>0</v>
      </c>
      <c r="H32" s="565"/>
      <c r="I32" s="724"/>
      <c r="J32" s="720">
        <f>SUM(J28:J31)</f>
        <v>0</v>
      </c>
      <c r="K32" s="720"/>
      <c r="L32" s="721">
        <f>+L27</f>
        <v>0</v>
      </c>
      <c r="M32" s="722"/>
    </row>
    <row r="33" spans="1:13" ht="21" customHeight="1">
      <c r="A33" s="395" t="s">
        <v>257</v>
      </c>
      <c r="B33" s="396"/>
      <c r="C33" s="396"/>
      <c r="D33" s="397"/>
      <c r="E33" s="398">
        <f>+E32+E23+E15</f>
        <v>0</v>
      </c>
      <c r="F33" s="398"/>
      <c r="G33" s="558">
        <f>+G32+G23+G15</f>
        <v>0</v>
      </c>
      <c r="H33" s="565"/>
      <c r="I33" s="397"/>
      <c r="J33" s="398">
        <f>+J32+J23+J15</f>
        <v>0</v>
      </c>
      <c r="K33" s="398"/>
      <c r="L33" s="558">
        <f>+L32+L23+L15</f>
        <v>0</v>
      </c>
      <c r="M33" s="573"/>
    </row>
  </sheetData>
  <sheetProtection/>
  <mergeCells count="3">
    <mergeCell ref="C5:C7"/>
    <mergeCell ref="D5:G5"/>
    <mergeCell ref="I5:L5"/>
  </mergeCells>
  <printOptions/>
  <pageMargins left="0.4724409448818898" right="0.35433070866141736" top="0.9448818897637796" bottom="0.3937007874015748" header="0.2362204724409449" footer="0.2362204724409449"/>
  <pageSetup horizontalDpi="600" verticalDpi="600" orientation="landscape" paperSize="9" scale="90" r:id="rId1"/>
  <headerFooter alignWithMargins="0">
    <oddFooter>&amp;C&amp;8หน้า &amp;P&amp;R&amp;8&amp;F/&amp;A</oddFooter>
  </headerFooter>
  <rowBreaks count="1" manualBreakCount="1">
    <brk id="2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L133"/>
  <sheetViews>
    <sheetView showGridLines="0" view="pageBreakPreview" zoomScaleSheetLayoutView="100" zoomScalePageLayoutView="0" workbookViewId="0" topLeftCell="A1">
      <pane xSplit="2" ySplit="6" topLeftCell="C70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O13" sqref="O13"/>
    </sheetView>
  </sheetViews>
  <sheetFormatPr defaultColWidth="9.140625" defaultRowHeight="21.75"/>
  <cols>
    <col min="1" max="1" width="4.7109375" style="487" customWidth="1"/>
    <col min="2" max="2" width="45.140625" style="487" customWidth="1"/>
    <col min="3" max="3" width="15.7109375" style="487" customWidth="1"/>
    <col min="4" max="4" width="15.28125" style="487" customWidth="1"/>
    <col min="5" max="5" width="14.7109375" style="487" customWidth="1"/>
    <col min="6" max="6" width="10.421875" style="487" customWidth="1"/>
    <col min="7" max="7" width="4.57421875" style="462" customWidth="1"/>
    <col min="8" max="8" width="22.140625" style="462" customWidth="1"/>
    <col min="9" max="9" width="15.57421875" style="462" customWidth="1"/>
    <col min="10" max="10" width="13.28125" style="462" bestFit="1" customWidth="1"/>
    <col min="11" max="12" width="16.140625" style="462" bestFit="1" customWidth="1"/>
    <col min="13" max="16384" width="9.140625" style="462" customWidth="1"/>
  </cols>
  <sheetData>
    <row r="1" spans="1:12" ht="23.25">
      <c r="A1" s="460" t="s">
        <v>521</v>
      </c>
      <c r="B1" s="460"/>
      <c r="C1" s="460"/>
      <c r="D1" s="460"/>
      <c r="E1" s="460"/>
      <c r="F1" s="460"/>
      <c r="G1" s="461"/>
      <c r="H1" s="461"/>
      <c r="I1" s="461"/>
      <c r="J1" s="461"/>
      <c r="K1" s="461"/>
      <c r="L1" s="461"/>
    </row>
    <row r="2" spans="1:12" s="464" customFormat="1" ht="23.25">
      <c r="A2" s="460" t="s">
        <v>317</v>
      </c>
      <c r="B2" s="460"/>
      <c r="C2" s="460"/>
      <c r="D2" s="460"/>
      <c r="E2" s="463"/>
      <c r="F2" s="460"/>
      <c r="G2" s="463"/>
      <c r="H2" s="463"/>
      <c r="I2" s="463"/>
      <c r="J2" s="463"/>
      <c r="K2" s="463"/>
      <c r="L2" s="463"/>
    </row>
    <row r="3" spans="1:7" s="464" customFormat="1" ht="23.25">
      <c r="A3" s="465" t="s">
        <v>389</v>
      </c>
      <c r="B3" s="465"/>
      <c r="C3" s="465"/>
      <c r="D3" s="465"/>
      <c r="F3" s="465"/>
      <c r="G3" s="466"/>
    </row>
    <row r="4" spans="1:12" s="464" customFormat="1" ht="23.25" customHeight="1">
      <c r="A4" s="1087" t="s">
        <v>301</v>
      </c>
      <c r="B4" s="1087"/>
      <c r="C4" s="1089" t="s">
        <v>117</v>
      </c>
      <c r="D4" s="1474" t="s">
        <v>118</v>
      </c>
      <c r="E4" s="1475"/>
      <c r="F4" s="467" t="s">
        <v>741</v>
      </c>
      <c r="G4" s="467" t="s">
        <v>301</v>
      </c>
      <c r="H4" s="468"/>
      <c r="I4" s="1089" t="s">
        <v>117</v>
      </c>
      <c r="J4" s="1474" t="s">
        <v>118</v>
      </c>
      <c r="K4" s="1475"/>
      <c r="L4" s="467" t="s">
        <v>741</v>
      </c>
    </row>
    <row r="5" spans="1:12" s="464" customFormat="1" ht="24.75">
      <c r="A5" s="1090" t="s">
        <v>302</v>
      </c>
      <c r="B5" s="1090" t="s">
        <v>390</v>
      </c>
      <c r="C5" s="1158" t="s">
        <v>419</v>
      </c>
      <c r="D5" s="472" t="s">
        <v>320</v>
      </c>
      <c r="E5" s="472" t="s">
        <v>528</v>
      </c>
      <c r="F5" s="469"/>
      <c r="G5" s="469" t="s">
        <v>302</v>
      </c>
      <c r="H5" s="470" t="s">
        <v>321</v>
      </c>
      <c r="I5" s="1158" t="s">
        <v>419</v>
      </c>
      <c r="J5" s="472" t="s">
        <v>320</v>
      </c>
      <c r="K5" s="472" t="s">
        <v>528</v>
      </c>
      <c r="L5" s="469"/>
    </row>
    <row r="6" spans="1:12" s="466" customFormat="1" ht="25.5" thickBot="1">
      <c r="A6" s="1092" t="s">
        <v>315</v>
      </c>
      <c r="B6" s="1092"/>
      <c r="C6" s="1181" t="s">
        <v>1012</v>
      </c>
      <c r="D6" s="493"/>
      <c r="E6" s="493" t="s">
        <v>135</v>
      </c>
      <c r="F6" s="850"/>
      <c r="G6" s="474" t="s">
        <v>315</v>
      </c>
      <c r="H6" s="475"/>
      <c r="I6" s="1181" t="s">
        <v>1012</v>
      </c>
      <c r="J6" s="493"/>
      <c r="K6" s="493" t="s">
        <v>135</v>
      </c>
      <c r="L6" s="850"/>
    </row>
    <row r="7" spans="1:12" s="593" customFormat="1" ht="24.75">
      <c r="A7" s="1186">
        <v>1</v>
      </c>
      <c r="B7" s="1191" t="s">
        <v>394</v>
      </c>
      <c r="C7" s="1186">
        <f>+C8+C43+C44+C26+C37</f>
        <v>0</v>
      </c>
      <c r="D7" s="1186">
        <f>+D8+D43+D44+D26+D37</f>
        <v>0</v>
      </c>
      <c r="E7" s="1186">
        <f>+E8+E43+E44+E26+E37</f>
        <v>0</v>
      </c>
      <c r="F7" s="1186">
        <f>+F8+F43+F44+F26+F37</f>
        <v>0</v>
      </c>
      <c r="G7" s="591">
        <v>1</v>
      </c>
      <c r="H7" s="671" t="s">
        <v>324</v>
      </c>
      <c r="I7" s="592"/>
      <c r="J7" s="592"/>
      <c r="K7" s="592"/>
      <c r="L7" s="592"/>
    </row>
    <row r="8" spans="1:12" s="593" customFormat="1" ht="48.75" customHeight="1">
      <c r="A8" s="1199"/>
      <c r="B8" s="1200" t="s">
        <v>970</v>
      </c>
      <c r="C8" s="1199">
        <f>SUM(C9:C14)+C17</f>
        <v>0</v>
      </c>
      <c r="D8" s="1199">
        <f>SUM(D9:D14)+D17</f>
        <v>0</v>
      </c>
      <c r="E8" s="1199">
        <f>SUM(E9:E14)+E17</f>
        <v>0</v>
      </c>
      <c r="F8" s="1199">
        <f>SUM(F9:F14)+F17</f>
        <v>0</v>
      </c>
      <c r="G8" s="591">
        <v>2</v>
      </c>
      <c r="H8" s="730" t="s">
        <v>520</v>
      </c>
      <c r="I8" s="592"/>
      <c r="J8" s="592"/>
      <c r="K8" s="592"/>
      <c r="L8" s="592"/>
    </row>
    <row r="9" spans="1:12" s="478" customFormat="1" ht="24.75">
      <c r="A9" s="1174"/>
      <c r="B9" s="1202" t="s">
        <v>956</v>
      </c>
      <c r="C9" s="1174"/>
      <c r="D9" s="1174"/>
      <c r="E9" s="1174"/>
      <c r="F9" s="1174"/>
      <c r="G9" s="476">
        <v>3</v>
      </c>
      <c r="H9" s="479" t="s">
        <v>304</v>
      </c>
      <c r="I9" s="477"/>
      <c r="J9" s="477"/>
      <c r="K9" s="477"/>
      <c r="L9" s="477"/>
    </row>
    <row r="10" spans="1:12" s="478" customFormat="1" ht="24.75">
      <c r="A10" s="1108"/>
      <c r="B10" s="1160" t="s">
        <v>957</v>
      </c>
      <c r="C10" s="1108"/>
      <c r="D10" s="1108"/>
      <c r="E10" s="1108"/>
      <c r="F10" s="1108"/>
      <c r="H10" s="479" t="s">
        <v>305</v>
      </c>
      <c r="I10" s="477"/>
      <c r="J10" s="477"/>
      <c r="K10" s="477"/>
      <c r="L10" s="477"/>
    </row>
    <row r="11" spans="1:12" s="478" customFormat="1" ht="24.75">
      <c r="A11" s="1108"/>
      <c r="B11" s="1160" t="s">
        <v>958</v>
      </c>
      <c r="C11" s="1108"/>
      <c r="D11" s="1108"/>
      <c r="E11" s="1108"/>
      <c r="F11" s="1108"/>
      <c r="G11" s="591">
        <v>4</v>
      </c>
      <c r="H11" s="735" t="s">
        <v>325</v>
      </c>
      <c r="I11" s="592"/>
      <c r="J11" s="592"/>
      <c r="K11" s="592"/>
      <c r="L11" s="592"/>
    </row>
    <row r="12" spans="1:12" s="478" customFormat="1" ht="24.75">
      <c r="A12" s="1108"/>
      <c r="B12" s="1160" t="s">
        <v>959</v>
      </c>
      <c r="C12" s="1108"/>
      <c r="D12" s="1108"/>
      <c r="E12" s="1108"/>
      <c r="F12" s="1108"/>
      <c r="G12" s="736">
        <v>5</v>
      </c>
      <c r="H12" s="735" t="s">
        <v>333</v>
      </c>
      <c r="I12" s="592"/>
      <c r="J12" s="592"/>
      <c r="K12" s="592"/>
      <c r="L12" s="592"/>
    </row>
    <row r="13" spans="1:12" s="478" customFormat="1" ht="24.75">
      <c r="A13" s="1108"/>
      <c r="B13" s="1160" t="s">
        <v>960</v>
      </c>
      <c r="C13" s="1108"/>
      <c r="D13" s="1108"/>
      <c r="E13" s="1108"/>
      <c r="F13" s="1108"/>
      <c r="G13" s="736">
        <v>6</v>
      </c>
      <c r="H13" s="735" t="s">
        <v>306</v>
      </c>
      <c r="I13" s="592"/>
      <c r="J13" s="592"/>
      <c r="K13" s="592"/>
      <c r="L13" s="592"/>
    </row>
    <row r="14" spans="1:12" s="478" customFormat="1" ht="24.75">
      <c r="A14" s="1108"/>
      <c r="B14" s="1160" t="s">
        <v>961</v>
      </c>
      <c r="C14" s="1108"/>
      <c r="D14" s="1108"/>
      <c r="E14" s="1108"/>
      <c r="F14" s="1108"/>
      <c r="G14" s="593"/>
      <c r="H14" s="735" t="s">
        <v>307</v>
      </c>
      <c r="I14" s="592"/>
      <c r="J14" s="592"/>
      <c r="K14" s="592"/>
      <c r="L14" s="592"/>
    </row>
    <row r="15" spans="1:12" s="478" customFormat="1" ht="49.5">
      <c r="A15" s="1116"/>
      <c r="B15" s="1161" t="s">
        <v>955</v>
      </c>
      <c r="C15" s="1126">
        <f>+C14*-0.03</f>
        <v>0</v>
      </c>
      <c r="D15" s="1126">
        <f>+D14*-0.03</f>
        <v>0</v>
      </c>
      <c r="E15" s="1126">
        <f>+E14*-0.03</f>
        <v>0</v>
      </c>
      <c r="F15" s="1126">
        <f>+F14*-0.03</f>
        <v>0</v>
      </c>
      <c r="G15" s="737">
        <v>7</v>
      </c>
      <c r="H15" s="735" t="s">
        <v>150</v>
      </c>
      <c r="I15" s="592"/>
      <c r="J15" s="592"/>
      <c r="K15" s="592"/>
      <c r="L15" s="592"/>
    </row>
    <row r="16" spans="1:12" s="478" customFormat="1" ht="24.75">
      <c r="A16" s="1116"/>
      <c r="B16" s="1162" t="s">
        <v>952</v>
      </c>
      <c r="C16" s="1126">
        <f>+C14+C15</f>
        <v>0</v>
      </c>
      <c r="D16" s="1126">
        <f>+D14+D15</f>
        <v>0</v>
      </c>
      <c r="E16" s="1126">
        <f>+E14+E15</f>
        <v>0</v>
      </c>
      <c r="F16" s="1126">
        <f>+F14+F15</f>
        <v>0</v>
      </c>
      <c r="G16" s="736">
        <v>8</v>
      </c>
      <c r="H16" s="738" t="s">
        <v>326</v>
      </c>
      <c r="I16" s="592"/>
      <c r="J16" s="592"/>
      <c r="K16" s="592"/>
      <c r="L16" s="592"/>
    </row>
    <row r="17" spans="1:12" s="478" customFormat="1" ht="24.75">
      <c r="A17" s="1108"/>
      <c r="B17" s="1160" t="s">
        <v>962</v>
      </c>
      <c r="C17" s="1145"/>
      <c r="D17" s="1145"/>
      <c r="E17" s="1145"/>
      <c r="F17" s="1145"/>
      <c r="G17" s="480"/>
      <c r="H17" s="479"/>
      <c r="I17" s="477"/>
      <c r="J17" s="477"/>
      <c r="K17" s="477"/>
      <c r="L17" s="477"/>
    </row>
    <row r="18" spans="1:12" s="478" customFormat="1" ht="24.75">
      <c r="A18" s="1100"/>
      <c r="B18" s="1163" t="s">
        <v>947</v>
      </c>
      <c r="C18" s="1146">
        <f>+C19+C20+C21+C22+C23+C24</f>
        <v>0</v>
      </c>
      <c r="D18" s="1146">
        <f>+D19+D20+D21+D22+D23+D24</f>
        <v>0</v>
      </c>
      <c r="E18" s="1146">
        <f>+E19+E20+E21+E22+E23+E24</f>
        <v>0</v>
      </c>
      <c r="F18" s="1146">
        <f>+F19+F20+F21+F22+F23+F24</f>
        <v>0</v>
      </c>
      <c r="G18" s="731"/>
      <c r="H18" s="731"/>
      <c r="I18" s="477"/>
      <c r="J18" s="477"/>
      <c r="K18" s="477"/>
      <c r="L18" s="477"/>
    </row>
    <row r="19" spans="1:12" s="482" customFormat="1" ht="24.75">
      <c r="A19" s="1100"/>
      <c r="B19" s="1164" t="s">
        <v>963</v>
      </c>
      <c r="C19" s="1148">
        <f>+(C8+C15)*-0.05</f>
        <v>0</v>
      </c>
      <c r="D19" s="1148">
        <f>+(D8+D15)*-0.05</f>
        <v>0</v>
      </c>
      <c r="E19" s="1148">
        <f>+(E8+E15)*-0.05</f>
        <v>0</v>
      </c>
      <c r="F19" s="1148">
        <f>+(F8+F15)*-0.05</f>
        <v>0</v>
      </c>
      <c r="G19" s="732"/>
      <c r="H19" s="732"/>
      <c r="I19" s="481"/>
      <c r="J19" s="481"/>
      <c r="K19" s="481"/>
      <c r="L19" s="481"/>
    </row>
    <row r="20" spans="1:12" s="482" customFormat="1" ht="24.75">
      <c r="A20" s="1100"/>
      <c r="B20" s="1164" t="s">
        <v>964</v>
      </c>
      <c r="C20" s="1148">
        <f>+(C8+C15)*-0.1</f>
        <v>0</v>
      </c>
      <c r="D20" s="1148">
        <f>+(D8+D15)*-0.1</f>
        <v>0</v>
      </c>
      <c r="E20" s="1148">
        <f>+(E8+E15)*-0.1</f>
        <v>0</v>
      </c>
      <c r="F20" s="1148">
        <f>+(F8+F15)*-0.1</f>
        <v>0</v>
      </c>
      <c r="G20" s="688"/>
      <c r="H20" s="492"/>
      <c r="I20" s="481"/>
      <c r="J20" s="481"/>
      <c r="K20" s="481"/>
      <c r="L20" s="481"/>
    </row>
    <row r="21" spans="1:12" s="478" customFormat="1" ht="24.75">
      <c r="A21" s="1100"/>
      <c r="B21" s="1164" t="s">
        <v>965</v>
      </c>
      <c r="C21" s="1148">
        <f>+(C8+C15)*-0.05</f>
        <v>0</v>
      </c>
      <c r="D21" s="1148">
        <f>+(D8+D15)*-0.05</f>
        <v>0</v>
      </c>
      <c r="E21" s="1148">
        <f>+(E8+E15)*-0.05</f>
        <v>0</v>
      </c>
      <c r="F21" s="1148">
        <f>+(F8+F15)*-0.05</f>
        <v>0</v>
      </c>
      <c r="G21" s="510"/>
      <c r="H21" s="479"/>
      <c r="I21" s="477"/>
      <c r="J21" s="477"/>
      <c r="K21" s="477"/>
      <c r="L21" s="477"/>
    </row>
    <row r="22" spans="1:12" s="478" customFormat="1" ht="49.5">
      <c r="A22" s="1116"/>
      <c r="B22" s="1165" t="s">
        <v>981</v>
      </c>
      <c r="C22" s="1149">
        <f>+(C8+C15)*-0.09</f>
        <v>0</v>
      </c>
      <c r="D22" s="1149">
        <f>+(D8+D15)*-0.09</f>
        <v>0</v>
      </c>
      <c r="E22" s="1149">
        <f>+(E8+E15)*-0.09</f>
        <v>0</v>
      </c>
      <c r="F22" s="1149">
        <f>+(F8+F15)*-0.09</f>
        <v>0</v>
      </c>
      <c r="G22" s="510"/>
      <c r="H22" s="479"/>
      <c r="I22" s="477"/>
      <c r="J22" s="477"/>
      <c r="K22" s="477"/>
      <c r="L22" s="477"/>
    </row>
    <row r="23" spans="1:12" s="478" customFormat="1" ht="24.75">
      <c r="A23" s="1116"/>
      <c r="B23" s="1165" t="s">
        <v>966</v>
      </c>
      <c r="C23" s="1148">
        <f>+(C8+C15)*-0.01</f>
        <v>0</v>
      </c>
      <c r="D23" s="1148">
        <f>+(D8+D15)*-0.01</f>
        <v>0</v>
      </c>
      <c r="E23" s="1148">
        <f>+(E8+E15)*-0.01</f>
        <v>0</v>
      </c>
      <c r="F23" s="1148">
        <f>+(F8+F15)*-0.01</f>
        <v>0</v>
      </c>
      <c r="G23" s="510"/>
      <c r="H23" s="479"/>
      <c r="I23" s="477"/>
      <c r="J23" s="477"/>
      <c r="K23" s="477"/>
      <c r="L23" s="477"/>
    </row>
    <row r="24" spans="1:12" s="482" customFormat="1" ht="24.75">
      <c r="A24" s="1116"/>
      <c r="B24" s="1165" t="s">
        <v>968</v>
      </c>
      <c r="C24" s="1148">
        <f>+(C8+C15)*-0.1</f>
        <v>0</v>
      </c>
      <c r="D24" s="1148">
        <f>+(D8+D15)*-0.1</f>
        <v>0</v>
      </c>
      <c r="E24" s="1148">
        <f>+(E8+E15)*-0.1</f>
        <v>0</v>
      </c>
      <c r="F24" s="1148">
        <f>+(F8+F15)*-0.1</f>
        <v>0</v>
      </c>
      <c r="G24" s="488"/>
      <c r="H24" s="442"/>
      <c r="I24" s="481"/>
      <c r="J24" s="481"/>
      <c r="K24" s="481"/>
      <c r="L24" s="481"/>
    </row>
    <row r="25" spans="1:12" s="482" customFormat="1" ht="24.75">
      <c r="A25" s="1131"/>
      <c r="B25" s="1133" t="s">
        <v>1009</v>
      </c>
      <c r="C25" s="1106">
        <f>+(C8+C15)+C18</f>
        <v>0</v>
      </c>
      <c r="D25" s="1106">
        <f>+(D8+D15)+D18</f>
        <v>0</v>
      </c>
      <c r="E25" s="1106">
        <f>+(E8+E15)+E18</f>
        <v>0</v>
      </c>
      <c r="F25" s="1106">
        <f>+(F8+F15)+F18</f>
        <v>0</v>
      </c>
      <c r="G25" s="488"/>
      <c r="H25" s="442"/>
      <c r="I25" s="481"/>
      <c r="J25" s="481"/>
      <c r="K25" s="481"/>
      <c r="L25" s="481"/>
    </row>
    <row r="26" spans="1:12" s="482" customFormat="1" ht="24.75">
      <c r="A26" s="1197"/>
      <c r="B26" s="1196" t="s">
        <v>976</v>
      </c>
      <c r="C26" s="1197"/>
      <c r="D26" s="1197"/>
      <c r="E26" s="1197"/>
      <c r="F26" s="1197"/>
      <c r="G26" s="488"/>
      <c r="H26" s="442"/>
      <c r="I26" s="481"/>
      <c r="J26" s="481"/>
      <c r="K26" s="481"/>
      <c r="L26" s="481"/>
    </row>
    <row r="27" spans="1:12" s="482" customFormat="1" ht="24.75">
      <c r="A27" s="1136"/>
      <c r="B27" s="1166" t="s">
        <v>971</v>
      </c>
      <c r="C27" s="1136"/>
      <c r="D27" s="1136"/>
      <c r="E27" s="1136"/>
      <c r="F27" s="1136"/>
      <c r="G27" s="488"/>
      <c r="H27" s="442"/>
      <c r="I27" s="481"/>
      <c r="J27" s="481"/>
      <c r="K27" s="481"/>
      <c r="L27" s="481"/>
    </row>
    <row r="28" spans="1:12" s="482" customFormat="1" ht="24.75">
      <c r="A28" s="1100"/>
      <c r="B28" s="1167" t="s">
        <v>972</v>
      </c>
      <c r="C28" s="1100">
        <f>+C26*0.25*-1</f>
        <v>0</v>
      </c>
      <c r="D28" s="1100">
        <f>+D26*0.25*-1</f>
        <v>0</v>
      </c>
      <c r="E28" s="1100">
        <f>+E26*0.25*-1</f>
        <v>0</v>
      </c>
      <c r="F28" s="1100">
        <f>+F26*0.25*-1</f>
        <v>0</v>
      </c>
      <c r="G28" s="488"/>
      <c r="H28" s="442"/>
      <c r="I28" s="481"/>
      <c r="J28" s="481"/>
      <c r="K28" s="481"/>
      <c r="L28" s="481"/>
    </row>
    <row r="29" spans="1:12" s="482" customFormat="1" ht="24.75">
      <c r="A29" s="1100"/>
      <c r="B29" s="1167" t="s">
        <v>973</v>
      </c>
      <c r="C29" s="1100">
        <f>+C26*0.1*-1</f>
        <v>0</v>
      </c>
      <c r="D29" s="1100">
        <f>+D26*0.1*-1</f>
        <v>0</v>
      </c>
      <c r="E29" s="1100">
        <f>+E26*0.1*-1</f>
        <v>0</v>
      </c>
      <c r="F29" s="1100">
        <f>+F26*0.1*-1</f>
        <v>0</v>
      </c>
      <c r="G29" s="488"/>
      <c r="H29" s="442"/>
      <c r="I29" s="481"/>
      <c r="J29" s="481"/>
      <c r="K29" s="481"/>
      <c r="L29" s="481"/>
    </row>
    <row r="30" spans="1:12" s="482" customFormat="1" ht="24.75">
      <c r="A30" s="1100"/>
      <c r="B30" s="1167" t="s">
        <v>974</v>
      </c>
      <c r="C30" s="1100">
        <f>+C26*0.05*-1</f>
        <v>0</v>
      </c>
      <c r="D30" s="1100">
        <f>+D26*0.05*-1</f>
        <v>0</v>
      </c>
      <c r="E30" s="1100">
        <f>+E26*0.05*-1</f>
        <v>0</v>
      </c>
      <c r="F30" s="1100">
        <f>+F26*0.05*-1</f>
        <v>0</v>
      </c>
      <c r="G30" s="488"/>
      <c r="H30" s="442"/>
      <c r="I30" s="481"/>
      <c r="J30" s="481"/>
      <c r="K30" s="481"/>
      <c r="L30" s="481"/>
    </row>
    <row r="31" spans="1:12" ht="24.75">
      <c r="A31" s="1100"/>
      <c r="B31" s="1167" t="s">
        <v>975</v>
      </c>
      <c r="C31" s="1100">
        <f>+C26*0.6*-1</f>
        <v>0</v>
      </c>
      <c r="D31" s="1100">
        <f>+D26*0.6*-1</f>
        <v>0</v>
      </c>
      <c r="E31" s="1100">
        <f>+E26*0.6*-1</f>
        <v>0</v>
      </c>
      <c r="F31" s="1100">
        <f>+F26*0.6*-1</f>
        <v>0</v>
      </c>
      <c r="G31" s="483"/>
      <c r="H31" s="442"/>
      <c r="I31" s="481"/>
      <c r="J31" s="481"/>
      <c r="K31" s="481"/>
      <c r="L31" s="481"/>
    </row>
    <row r="32" spans="1:12" s="484" customFormat="1" ht="24.75">
      <c r="A32" s="1108"/>
      <c r="B32" s="1168" t="s">
        <v>947</v>
      </c>
      <c r="C32" s="1147">
        <f>+C33+C34+C35</f>
        <v>0</v>
      </c>
      <c r="D32" s="1147">
        <f>+D33+D34+D35</f>
        <v>0</v>
      </c>
      <c r="E32" s="1147">
        <f>+E33+E34+E35</f>
        <v>0</v>
      </c>
      <c r="F32" s="1147">
        <f>+F33+F34+F35</f>
        <v>0</v>
      </c>
      <c r="G32" s="477"/>
      <c r="H32" s="442"/>
      <c r="I32" s="481"/>
      <c r="J32" s="481"/>
      <c r="K32" s="481"/>
      <c r="L32" s="481"/>
    </row>
    <row r="33" spans="1:12" s="484" customFormat="1" ht="24.75">
      <c r="A33" s="1100"/>
      <c r="B33" s="1169" t="s">
        <v>963</v>
      </c>
      <c r="C33" s="1148">
        <f>+C31*0.05</f>
        <v>0</v>
      </c>
      <c r="D33" s="1148">
        <f>+D31*0.05</f>
        <v>0</v>
      </c>
      <c r="E33" s="1148">
        <f>+E31*0.05</f>
        <v>0</v>
      </c>
      <c r="F33" s="1148">
        <f>+F31*0.05</f>
        <v>0</v>
      </c>
      <c r="G33" s="486"/>
      <c r="H33" s="442"/>
      <c r="I33" s="481"/>
      <c r="J33" s="481"/>
      <c r="K33" s="481"/>
      <c r="L33" s="481"/>
    </row>
    <row r="34" spans="1:12" s="484" customFormat="1" ht="24.75">
      <c r="A34" s="1116"/>
      <c r="B34" s="1162" t="s">
        <v>966</v>
      </c>
      <c r="C34" s="1148">
        <f>+C31*0.01</f>
        <v>0</v>
      </c>
      <c r="D34" s="1148">
        <f>+D31*0.01</f>
        <v>0</v>
      </c>
      <c r="E34" s="1148">
        <f>+E31*0.01</f>
        <v>0</v>
      </c>
      <c r="F34" s="1148">
        <f>+F31*0.01</f>
        <v>0</v>
      </c>
      <c r="G34" s="486"/>
      <c r="H34" s="442"/>
      <c r="I34" s="481"/>
      <c r="J34" s="481"/>
      <c r="K34" s="481"/>
      <c r="L34" s="481"/>
    </row>
    <row r="35" spans="1:12" ht="24.75">
      <c r="A35" s="1116"/>
      <c r="B35" s="1162" t="s">
        <v>968</v>
      </c>
      <c r="C35" s="1148">
        <f>+C31*0.1</f>
        <v>0</v>
      </c>
      <c r="D35" s="1148">
        <f>+D31*0.1</f>
        <v>0</v>
      </c>
      <c r="E35" s="1148">
        <f>+E31*0.1</f>
        <v>0</v>
      </c>
      <c r="F35" s="1148">
        <f>+F31*0.1</f>
        <v>0</v>
      </c>
      <c r="G35" s="486"/>
      <c r="H35" s="442"/>
      <c r="I35" s="481"/>
      <c r="J35" s="481"/>
      <c r="K35" s="481"/>
      <c r="L35" s="481"/>
    </row>
    <row r="36" spans="1:12" ht="24.75">
      <c r="A36" s="1115"/>
      <c r="B36" s="1105" t="s">
        <v>1002</v>
      </c>
      <c r="C36" s="1106">
        <f>+C31+C32</f>
        <v>0</v>
      </c>
      <c r="D36" s="1106">
        <f>+D31+D32</f>
        <v>0</v>
      </c>
      <c r="E36" s="1106">
        <f>+E31+E32</f>
        <v>0</v>
      </c>
      <c r="F36" s="1106">
        <f>+F31+F32</f>
        <v>0</v>
      </c>
      <c r="G36" s="486"/>
      <c r="H36" s="442"/>
      <c r="I36" s="481"/>
      <c r="J36" s="481"/>
      <c r="K36" s="481"/>
      <c r="L36" s="481"/>
    </row>
    <row r="37" spans="1:12" ht="24.75">
      <c r="A37" s="1197"/>
      <c r="B37" s="1196" t="s">
        <v>977</v>
      </c>
      <c r="C37" s="1197"/>
      <c r="D37" s="1197"/>
      <c r="E37" s="1197"/>
      <c r="F37" s="1197"/>
      <c r="G37" s="486"/>
      <c r="H37" s="442"/>
      <c r="I37" s="481"/>
      <c r="J37" s="481"/>
      <c r="K37" s="481"/>
      <c r="L37" s="481"/>
    </row>
    <row r="38" spans="1:12" ht="24.75">
      <c r="A38" s="1100"/>
      <c r="B38" s="1170" t="s">
        <v>947</v>
      </c>
      <c r="C38" s="1148">
        <f>+C39+C40+C41</f>
        <v>0</v>
      </c>
      <c r="D38" s="1148">
        <f>+D39+D40+D41</f>
        <v>0</v>
      </c>
      <c r="E38" s="1148">
        <f>+E39+E40+E41</f>
        <v>0</v>
      </c>
      <c r="F38" s="1148">
        <f>+F39+F40+F41</f>
        <v>0</v>
      </c>
      <c r="G38" s="486"/>
      <c r="H38" s="442"/>
      <c r="I38" s="481"/>
      <c r="J38" s="481"/>
      <c r="K38" s="481"/>
      <c r="L38" s="481"/>
    </row>
    <row r="39" spans="1:12" ht="24.75">
      <c r="A39" s="1100"/>
      <c r="B39" s="1171" t="s">
        <v>963</v>
      </c>
      <c r="C39" s="1148">
        <f>+C37*-0.05</f>
        <v>0</v>
      </c>
      <c r="D39" s="1148">
        <f>+D37*-0.05</f>
        <v>0</v>
      </c>
      <c r="E39" s="1148">
        <f>+E37*-0.05</f>
        <v>0</v>
      </c>
      <c r="F39" s="1148">
        <f>+F37*-0.05</f>
        <v>0</v>
      </c>
      <c r="G39" s="486"/>
      <c r="H39" s="442"/>
      <c r="I39" s="481"/>
      <c r="J39" s="481"/>
      <c r="K39" s="481"/>
      <c r="L39" s="481"/>
    </row>
    <row r="40" spans="1:12" ht="24.75">
      <c r="A40" s="1116"/>
      <c r="B40" s="1172" t="s">
        <v>966</v>
      </c>
      <c r="C40" s="1148">
        <f>+C37*-0.01</f>
        <v>0</v>
      </c>
      <c r="D40" s="1148">
        <f>+D37*-0.01</f>
        <v>0</v>
      </c>
      <c r="E40" s="1148">
        <f>+E37*-0.01</f>
        <v>0</v>
      </c>
      <c r="F40" s="1148">
        <f>+F37*-0.01</f>
        <v>0</v>
      </c>
      <c r="G40" s="486"/>
      <c r="H40" s="442"/>
      <c r="I40" s="481"/>
      <c r="J40" s="481"/>
      <c r="K40" s="481"/>
      <c r="L40" s="481"/>
    </row>
    <row r="41" spans="1:12" ht="24.75">
      <c r="A41" s="1116"/>
      <c r="B41" s="1172" t="s">
        <v>968</v>
      </c>
      <c r="C41" s="1148">
        <f>+C37*-0.1</f>
        <v>0</v>
      </c>
      <c r="D41" s="1148">
        <f>+D37*-0.1</f>
        <v>0</v>
      </c>
      <c r="E41" s="1148">
        <f>+E37*-0.1</f>
        <v>0</v>
      </c>
      <c r="F41" s="1148">
        <f>+F37*-0.1</f>
        <v>0</v>
      </c>
      <c r="G41" s="486"/>
      <c r="H41" s="442"/>
      <c r="I41" s="481"/>
      <c r="J41" s="481"/>
      <c r="K41" s="481"/>
      <c r="L41" s="481"/>
    </row>
    <row r="42" spans="1:12" ht="24.75">
      <c r="A42" s="1139"/>
      <c r="B42" s="1110" t="s">
        <v>978</v>
      </c>
      <c r="C42" s="1111">
        <f>+C37+C38</f>
        <v>0</v>
      </c>
      <c r="D42" s="1111">
        <f>+D37+D38</f>
        <v>0</v>
      </c>
      <c r="E42" s="1111">
        <f>+E37+E38</f>
        <v>0</v>
      </c>
      <c r="F42" s="1111">
        <f>+F37+F38</f>
        <v>0</v>
      </c>
      <c r="G42" s="486"/>
      <c r="H42" s="442"/>
      <c r="I42" s="481"/>
      <c r="J42" s="481"/>
      <c r="K42" s="481"/>
      <c r="L42" s="481"/>
    </row>
    <row r="43" spans="1:12" ht="25.5" thickBot="1">
      <c r="A43" s="1197"/>
      <c r="B43" s="1204" t="s">
        <v>979</v>
      </c>
      <c r="C43" s="1205"/>
      <c r="D43" s="1205"/>
      <c r="E43" s="1205"/>
      <c r="F43" s="1205"/>
      <c r="G43" s="486"/>
      <c r="H43" s="442"/>
      <c r="I43" s="481"/>
      <c r="J43" s="481"/>
      <c r="K43" s="481"/>
      <c r="L43" s="481"/>
    </row>
    <row r="44" spans="1:12" ht="25.5" thickBot="1">
      <c r="A44" s="1197"/>
      <c r="B44" s="1196" t="s">
        <v>980</v>
      </c>
      <c r="C44" s="1197"/>
      <c r="D44" s="1197"/>
      <c r="E44" s="1197"/>
      <c r="F44" s="1197"/>
      <c r="G44" s="486"/>
      <c r="H44" s="739"/>
      <c r="I44" s="740">
        <f>SUM(I7:I43)</f>
        <v>0</v>
      </c>
      <c r="J44" s="740">
        <f>SUM(J7:J43)</f>
        <v>0</v>
      </c>
      <c r="K44" s="740">
        <f>SUM(K7:K43)</f>
        <v>0</v>
      </c>
      <c r="L44" s="740">
        <f>SUM(L7:L43)</f>
        <v>0</v>
      </c>
    </row>
    <row r="45" spans="1:7" ht="24.75">
      <c r="A45" s="1118"/>
      <c r="B45" s="1141" t="s">
        <v>1001</v>
      </c>
      <c r="C45" s="1118">
        <f>+C25+C36+C42+C43+C44</f>
        <v>0</v>
      </c>
      <c r="D45" s="1118">
        <f>+D25+D36+D42+D43+D44</f>
        <v>0</v>
      </c>
      <c r="E45" s="1118">
        <f>+E25+E36+E42+E43+E44</f>
        <v>0</v>
      </c>
      <c r="F45" s="1118">
        <f>+F25+F36+F42+F43+F44</f>
        <v>0</v>
      </c>
      <c r="G45" s="486"/>
    </row>
    <row r="46" spans="1:7" ht="24.75">
      <c r="A46" s="1184">
        <v>2</v>
      </c>
      <c r="B46" s="1185" t="s">
        <v>391</v>
      </c>
      <c r="C46" s="1186">
        <f>+C47+C51</f>
        <v>0</v>
      </c>
      <c r="D46" s="1186">
        <f>+D47+D51</f>
        <v>0</v>
      </c>
      <c r="E46" s="1186">
        <f>+E47+E51</f>
        <v>0</v>
      </c>
      <c r="F46" s="1186">
        <f>+F47+F51</f>
        <v>0</v>
      </c>
      <c r="G46" s="486"/>
    </row>
    <row r="47" spans="1:7" ht="24.75">
      <c r="A47" s="1195"/>
      <c r="B47" s="1196" t="s">
        <v>998</v>
      </c>
      <c r="C47" s="1197"/>
      <c r="D47" s="1197"/>
      <c r="E47" s="1197"/>
      <c r="F47" s="1197"/>
      <c r="G47" s="486"/>
    </row>
    <row r="48" spans="1:7" ht="24.75">
      <c r="A48" s="1115"/>
      <c r="B48" s="1170" t="s">
        <v>947</v>
      </c>
      <c r="C48" s="1131">
        <f>+C49</f>
        <v>0</v>
      </c>
      <c r="D48" s="1131">
        <f>+D49</f>
        <v>0</v>
      </c>
      <c r="E48" s="1131">
        <f>+E49</f>
        <v>0</v>
      </c>
      <c r="F48" s="1131">
        <f>+F49</f>
        <v>0</v>
      </c>
      <c r="G48" s="486"/>
    </row>
    <row r="49" spans="1:7" ht="24.75">
      <c r="A49" s="1116"/>
      <c r="B49" s="1167" t="s">
        <v>948</v>
      </c>
      <c r="C49" s="1100">
        <f>+C47*-0.1</f>
        <v>0</v>
      </c>
      <c r="D49" s="1100">
        <f>+D47*-0.1</f>
        <v>0</v>
      </c>
      <c r="E49" s="1100">
        <f>+E47*-0.1</f>
        <v>0</v>
      </c>
      <c r="F49" s="1100">
        <f>+F47*-0.1</f>
        <v>0</v>
      </c>
      <c r="G49" s="486"/>
    </row>
    <row r="50" spans="1:7" ht="24.75">
      <c r="A50" s="1114"/>
      <c r="B50" s="1117" t="s">
        <v>1008</v>
      </c>
      <c r="C50" s="1118">
        <f>+C47+C48</f>
        <v>0</v>
      </c>
      <c r="D50" s="1118">
        <f>+D47+D48</f>
        <v>0</v>
      </c>
      <c r="E50" s="1118">
        <f>+E47+E48</f>
        <v>0</v>
      </c>
      <c r="F50" s="1118">
        <f>+F47+F48</f>
        <v>0</v>
      </c>
      <c r="G50" s="486"/>
    </row>
    <row r="51" spans="1:7" ht="24.75">
      <c r="A51" s="1195"/>
      <c r="B51" s="1196" t="s">
        <v>969</v>
      </c>
      <c r="C51" s="1197"/>
      <c r="D51" s="1197"/>
      <c r="E51" s="1197"/>
      <c r="F51" s="1197"/>
      <c r="G51" s="486"/>
    </row>
    <row r="52" spans="1:7" ht="24.75">
      <c r="A52" s="1114"/>
      <c r="B52" s="1166" t="s">
        <v>971</v>
      </c>
      <c r="C52" s="1108"/>
      <c r="D52" s="1108"/>
      <c r="E52" s="1108"/>
      <c r="F52" s="1108"/>
      <c r="G52" s="486"/>
    </row>
    <row r="53" spans="1:7" ht="24.75">
      <c r="A53" s="1116"/>
      <c r="B53" s="1171" t="s">
        <v>949</v>
      </c>
      <c r="C53" s="1146">
        <f>+C51*-0.05</f>
        <v>0</v>
      </c>
      <c r="D53" s="1146">
        <f>+D51*-0.05</f>
        <v>0</v>
      </c>
      <c r="E53" s="1146">
        <f>+E51*-0.05</f>
        <v>0</v>
      </c>
      <c r="F53" s="1146">
        <f>+F51*-0.05</f>
        <v>0</v>
      </c>
      <c r="G53" s="486"/>
    </row>
    <row r="54" spans="1:7" ht="24.75">
      <c r="A54" s="1116"/>
      <c r="B54" s="1171" t="s">
        <v>950</v>
      </c>
      <c r="C54" s="1146">
        <f>+C51*-0.015</f>
        <v>0</v>
      </c>
      <c r="D54" s="1146">
        <f>+D51*-0.015</f>
        <v>0</v>
      </c>
      <c r="E54" s="1146">
        <f>+E51*-0.015</f>
        <v>0</v>
      </c>
      <c r="F54" s="1146">
        <f>+F51*-0.015</f>
        <v>0</v>
      </c>
      <c r="G54" s="486"/>
    </row>
    <row r="55" spans="1:7" ht="24.75">
      <c r="A55" s="1116"/>
      <c r="B55" s="1171" t="s">
        <v>951</v>
      </c>
      <c r="C55" s="1146">
        <f>+C51*-0.02</f>
        <v>0</v>
      </c>
      <c r="D55" s="1146">
        <f>+D51*-0.02</f>
        <v>0</v>
      </c>
      <c r="E55" s="1146">
        <f>+E51*-0.02</f>
        <v>0</v>
      </c>
      <c r="F55" s="1146">
        <f>+F51*-0.02</f>
        <v>0</v>
      </c>
      <c r="G55" s="486"/>
    </row>
    <row r="56" spans="1:7" ht="24.75">
      <c r="A56" s="1116"/>
      <c r="B56" s="1171" t="s">
        <v>999</v>
      </c>
      <c r="C56" s="1146">
        <f>+C51*-0.015</f>
        <v>0</v>
      </c>
      <c r="D56" s="1146">
        <f>+D51*-0.015</f>
        <v>0</v>
      </c>
      <c r="E56" s="1146">
        <f>+E51*-0.015</f>
        <v>0</v>
      </c>
      <c r="F56" s="1146">
        <f>+F51*-0.015</f>
        <v>0</v>
      </c>
      <c r="G56" s="486"/>
    </row>
    <row r="57" spans="1:7" ht="24.75">
      <c r="A57" s="1114"/>
      <c r="B57" s="1182" t="s">
        <v>1000</v>
      </c>
      <c r="C57" s="1108">
        <f>+C51*-0.9</f>
        <v>0</v>
      </c>
      <c r="D57" s="1108">
        <f>+D51*-0.9</f>
        <v>0</v>
      </c>
      <c r="E57" s="1108">
        <f>+E51*-0.9</f>
        <v>0</v>
      </c>
      <c r="F57" s="1108">
        <f>+F51*-0.9</f>
        <v>0</v>
      </c>
      <c r="G57" s="486"/>
    </row>
    <row r="58" spans="1:7" ht="24.75">
      <c r="A58" s="1157"/>
      <c r="B58" s="1117" t="s">
        <v>1003</v>
      </c>
      <c r="C58" s="1123">
        <f>-C57</f>
        <v>0</v>
      </c>
      <c r="D58" s="1123">
        <f>-D57</f>
        <v>0</v>
      </c>
      <c r="E58" s="1123">
        <f>-E57</f>
        <v>0</v>
      </c>
      <c r="F58" s="1123">
        <f>-F57</f>
        <v>0</v>
      </c>
      <c r="G58" s="486"/>
    </row>
    <row r="59" spans="1:7" ht="24.75">
      <c r="A59" s="1121"/>
      <c r="B59" s="1122" t="s">
        <v>1004</v>
      </c>
      <c r="C59" s="1123">
        <f>+C58+C50</f>
        <v>0</v>
      </c>
      <c r="D59" s="1123">
        <f>+D58+D50</f>
        <v>0</v>
      </c>
      <c r="E59" s="1123">
        <f>+E58+E50</f>
        <v>0</v>
      </c>
      <c r="F59" s="1123">
        <f>+F58+F50</f>
        <v>0</v>
      </c>
      <c r="G59" s="486"/>
    </row>
    <row r="60" spans="1:7" ht="24.75">
      <c r="A60" s="1184">
        <v>3</v>
      </c>
      <c r="B60" s="1185" t="s">
        <v>392</v>
      </c>
      <c r="C60" s="1186"/>
      <c r="D60" s="1186"/>
      <c r="E60" s="1186"/>
      <c r="F60" s="1186"/>
      <c r="G60" s="486"/>
    </row>
    <row r="61" spans="1:7" ht="24.75">
      <c r="A61" s="1115"/>
      <c r="B61" s="1173" t="s">
        <v>947</v>
      </c>
      <c r="C61" s="1131">
        <f>+C62</f>
        <v>0</v>
      </c>
      <c r="D61" s="1131">
        <f>+D62</f>
        <v>0</v>
      </c>
      <c r="E61" s="1131">
        <f>+E62</f>
        <v>0</v>
      </c>
      <c r="F61" s="1131">
        <f>+F62</f>
        <v>0</v>
      </c>
      <c r="G61" s="486"/>
    </row>
    <row r="62" spans="1:7" ht="24.75">
      <c r="A62" s="1114"/>
      <c r="B62" s="1174" t="s">
        <v>948</v>
      </c>
      <c r="C62" s="1108">
        <f>+C60*-0.1</f>
        <v>0</v>
      </c>
      <c r="D62" s="1108">
        <f>+D60*-0.1</f>
        <v>0</v>
      </c>
      <c r="E62" s="1108">
        <f>+E60*-0.1</f>
        <v>0</v>
      </c>
      <c r="F62" s="1108">
        <f>+F60*-0.1</f>
        <v>0</v>
      </c>
      <c r="G62" s="486"/>
    </row>
    <row r="63" spans="1:7" ht="24.75">
      <c r="A63" s="1124"/>
      <c r="B63" s="1122" t="s">
        <v>1005</v>
      </c>
      <c r="C63" s="1118">
        <f>+C60+C61</f>
        <v>0</v>
      </c>
      <c r="D63" s="1118">
        <f>+D60+D61</f>
        <v>0</v>
      </c>
      <c r="E63" s="1118">
        <f>+E60+E61</f>
        <v>0</v>
      </c>
      <c r="F63" s="1118">
        <f>+F60+F61</f>
        <v>0</v>
      </c>
      <c r="G63" s="486"/>
    </row>
    <row r="64" spans="1:7" ht="24.75">
      <c r="A64" s="1184">
        <v>4</v>
      </c>
      <c r="B64" s="1187" t="s">
        <v>982</v>
      </c>
      <c r="C64" s="1184">
        <f>+C65</f>
        <v>0</v>
      </c>
      <c r="D64" s="1184">
        <f>+D65</f>
        <v>0</v>
      </c>
      <c r="E64" s="1184">
        <f>+E65</f>
        <v>0</v>
      </c>
      <c r="F64" s="1184">
        <f>+F65</f>
        <v>0</v>
      </c>
      <c r="G64" s="486"/>
    </row>
    <row r="65" spans="1:7" ht="24.75">
      <c r="A65" s="1114"/>
      <c r="B65" s="1175" t="s">
        <v>318</v>
      </c>
      <c r="C65" s="1114"/>
      <c r="D65" s="1114"/>
      <c r="E65" s="1114"/>
      <c r="F65" s="1114"/>
      <c r="G65" s="486"/>
    </row>
    <row r="66" spans="1:7" ht="24.75">
      <c r="A66" s="1114"/>
      <c r="B66" s="1175" t="s">
        <v>985</v>
      </c>
      <c r="C66" s="1114"/>
      <c r="D66" s="1114"/>
      <c r="E66" s="1114"/>
      <c r="F66" s="1114"/>
      <c r="G66" s="486"/>
    </row>
    <row r="67" spans="1:7" ht="24.75">
      <c r="A67" s="1114"/>
      <c r="B67" s="1176" t="s">
        <v>983</v>
      </c>
      <c r="C67" s="1114">
        <f>+C65-C66</f>
        <v>0</v>
      </c>
      <c r="D67" s="1114">
        <f>+D65-D66</f>
        <v>0</v>
      </c>
      <c r="E67" s="1114">
        <f>+E65-E66</f>
        <v>0</v>
      </c>
      <c r="F67" s="1114">
        <f>+F65-F66</f>
        <v>0</v>
      </c>
      <c r="G67" s="486"/>
    </row>
    <row r="68" spans="1:7" ht="24.75">
      <c r="A68" s="1114"/>
      <c r="B68" s="1177" t="s">
        <v>947</v>
      </c>
      <c r="C68" s="1108">
        <f>+C69</f>
        <v>0</v>
      </c>
      <c r="D68" s="1108">
        <f>+D69</f>
        <v>0</v>
      </c>
      <c r="E68" s="1108">
        <f>+E69</f>
        <v>0</v>
      </c>
      <c r="F68" s="1108">
        <f>+F69</f>
        <v>0</v>
      </c>
      <c r="G68" s="486"/>
    </row>
    <row r="69" spans="1:7" ht="24.75">
      <c r="A69" s="1126"/>
      <c r="B69" s="1178" t="s">
        <v>984</v>
      </c>
      <c r="C69" s="1100">
        <f>+C67*-0.5</f>
        <v>0</v>
      </c>
      <c r="D69" s="1100">
        <f>+D67*-0.5</f>
        <v>0</v>
      </c>
      <c r="E69" s="1100">
        <f>+E67*-0.5</f>
        <v>0</v>
      </c>
      <c r="F69" s="1100">
        <f>+F67*-0.5</f>
        <v>0</v>
      </c>
      <c r="G69" s="486"/>
    </row>
    <row r="70" spans="1:7" ht="24.75">
      <c r="A70" s="1128"/>
      <c r="B70" s="1122" t="s">
        <v>1006</v>
      </c>
      <c r="C70" s="1129">
        <f>+C67+C68</f>
        <v>0</v>
      </c>
      <c r="D70" s="1129">
        <f>+D67+D68</f>
        <v>0</v>
      </c>
      <c r="E70" s="1129">
        <f>+E67+E68</f>
        <v>0</v>
      </c>
      <c r="F70" s="1129">
        <f>+F67+F68</f>
        <v>0</v>
      </c>
      <c r="G70" s="486"/>
    </row>
    <row r="71" spans="1:7" ht="24.75">
      <c r="A71" s="1184">
        <v>5</v>
      </c>
      <c r="B71" s="1185" t="s">
        <v>986</v>
      </c>
      <c r="C71" s="1186"/>
      <c r="D71" s="1186"/>
      <c r="E71" s="1186"/>
      <c r="F71" s="1186"/>
      <c r="G71" s="486"/>
    </row>
    <row r="72" spans="1:7" ht="24.75">
      <c r="A72" s="1188">
        <v>6</v>
      </c>
      <c r="B72" s="1189" t="s">
        <v>393</v>
      </c>
      <c r="C72" s="1190"/>
      <c r="D72" s="1190"/>
      <c r="E72" s="1190"/>
      <c r="F72" s="1190"/>
      <c r="G72" s="486"/>
    </row>
    <row r="73" spans="1:7" ht="24.75">
      <c r="A73" s="1114"/>
      <c r="B73" s="1166" t="s">
        <v>971</v>
      </c>
      <c r="C73" s="1108"/>
      <c r="D73" s="1108"/>
      <c r="E73" s="1108"/>
      <c r="F73" s="1108"/>
      <c r="G73" s="486"/>
    </row>
    <row r="74" spans="1:7" ht="24.75">
      <c r="A74" s="1116"/>
      <c r="B74" s="1171" t="s">
        <v>949</v>
      </c>
      <c r="C74" s="1146">
        <f>+C72*-0.05</f>
        <v>0</v>
      </c>
      <c r="D74" s="1146">
        <f>+D72*-0.05</f>
        <v>0</v>
      </c>
      <c r="E74" s="1146">
        <f>+E72*-0.05</f>
        <v>0</v>
      </c>
      <c r="F74" s="1146">
        <f>+F72*-0.05</f>
        <v>0</v>
      </c>
      <c r="G74" s="486"/>
    </row>
    <row r="75" spans="1:7" ht="24.75">
      <c r="A75" s="1116"/>
      <c r="B75" s="1171" t="s">
        <v>950</v>
      </c>
      <c r="C75" s="1146">
        <f>+C72*-0.015</f>
        <v>0</v>
      </c>
      <c r="D75" s="1146">
        <f>+D72*-0.015</f>
        <v>0</v>
      </c>
      <c r="E75" s="1146">
        <f>+E72*-0.015</f>
        <v>0</v>
      </c>
      <c r="F75" s="1146">
        <f>+F72*-0.015</f>
        <v>0</v>
      </c>
      <c r="G75" s="486"/>
    </row>
    <row r="76" spans="1:7" ht="24.75">
      <c r="A76" s="1116"/>
      <c r="B76" s="1171" t="s">
        <v>951</v>
      </c>
      <c r="C76" s="1146">
        <f>+C72*-0.02</f>
        <v>0</v>
      </c>
      <c r="D76" s="1146">
        <f>+D72*-0.02</f>
        <v>0</v>
      </c>
      <c r="E76" s="1146">
        <f>+E72*-0.02</f>
        <v>0</v>
      </c>
      <c r="F76" s="1146">
        <f>+F72*-0.02</f>
        <v>0</v>
      </c>
      <c r="G76" s="486"/>
    </row>
    <row r="77" spans="1:7" ht="24.75">
      <c r="A77" s="1116"/>
      <c r="B77" s="1171" t="s">
        <v>999</v>
      </c>
      <c r="C77" s="1146">
        <f>+C72*-0.015</f>
        <v>0</v>
      </c>
      <c r="D77" s="1146">
        <f>+D72*-0.015</f>
        <v>0</v>
      </c>
      <c r="E77" s="1146">
        <f>+E72*-0.015</f>
        <v>0</v>
      </c>
      <c r="F77" s="1146">
        <f>+F72*-0.015</f>
        <v>0</v>
      </c>
      <c r="G77" s="486"/>
    </row>
    <row r="78" spans="1:7" ht="24.75">
      <c r="A78" s="1114"/>
      <c r="B78" s="1152" t="s">
        <v>1000</v>
      </c>
      <c r="C78" s="1151">
        <f>+C72*-0.9</f>
        <v>0</v>
      </c>
      <c r="D78" s="1151">
        <f>+D72*-0.9</f>
        <v>0</v>
      </c>
      <c r="E78" s="1151">
        <f>+E72*-0.9</f>
        <v>0</v>
      </c>
      <c r="F78" s="1151">
        <f>+F72*-0.9</f>
        <v>0</v>
      </c>
      <c r="G78" s="486"/>
    </row>
    <row r="79" spans="1:7" ht="24.75">
      <c r="A79" s="1124"/>
      <c r="B79" s="1122" t="s">
        <v>1007</v>
      </c>
      <c r="C79" s="1118">
        <f>-C78</f>
        <v>0</v>
      </c>
      <c r="D79" s="1118">
        <f>-D78</f>
        <v>0</v>
      </c>
      <c r="E79" s="1118">
        <f>-E78</f>
        <v>0</v>
      </c>
      <c r="F79" s="1118">
        <f>-F78</f>
        <v>0</v>
      </c>
      <c r="G79" s="486"/>
    </row>
    <row r="80" spans="1:7" ht="24.75">
      <c r="A80" s="1121" t="s">
        <v>987</v>
      </c>
      <c r="B80" s="1122"/>
      <c r="C80" s="1123"/>
      <c r="D80" s="1123"/>
      <c r="E80" s="1123"/>
      <c r="F80" s="1123"/>
      <c r="G80" s="486"/>
    </row>
    <row r="81" spans="1:7" ht="24.75">
      <c r="A81" s="1118"/>
      <c r="B81" s="1133" t="s">
        <v>988</v>
      </c>
      <c r="C81" s="1118">
        <f>+C7+C46+C60+C64+C71+C72</f>
        <v>0</v>
      </c>
      <c r="D81" s="1118">
        <f>+D7+D46+D60+D64+D71+D72</f>
        <v>0</v>
      </c>
      <c r="E81" s="1118">
        <f>+E7+E46+E60+E64+E71+E72</f>
        <v>0</v>
      </c>
      <c r="F81" s="1118">
        <f>+F7+F46+F60+F64+F71+F72</f>
        <v>0</v>
      </c>
      <c r="G81" s="486"/>
    </row>
    <row r="82" spans="1:7" ht="24.75">
      <c r="A82" s="1118"/>
      <c r="B82" s="1133" t="s">
        <v>989</v>
      </c>
      <c r="C82" s="1118">
        <f>+C83+C84+C85+C86+C87+C88</f>
        <v>0</v>
      </c>
      <c r="D82" s="1118">
        <f>+D83+D84+D85+D86+D87+D88</f>
        <v>0</v>
      </c>
      <c r="E82" s="1118">
        <f>+E83+E84+E85+E86+E87+E88</f>
        <v>0</v>
      </c>
      <c r="F82" s="1118">
        <f>+F83+F84+F85+F86+F87+F88</f>
        <v>0</v>
      </c>
      <c r="G82" s="486"/>
    </row>
    <row r="83" spans="1:7" ht="24.75">
      <c r="A83" s="1100"/>
      <c r="B83" s="1164" t="s">
        <v>992</v>
      </c>
      <c r="C83" s="1148">
        <f>+C19+C33+C39</f>
        <v>0</v>
      </c>
      <c r="D83" s="1148">
        <f>+D19+D33+D39</f>
        <v>0</v>
      </c>
      <c r="E83" s="1148">
        <f>+E19+E33+E39</f>
        <v>0</v>
      </c>
      <c r="F83" s="1148">
        <f>+F19+F33+F39</f>
        <v>0</v>
      </c>
      <c r="G83" s="486"/>
    </row>
    <row r="84" spans="1:7" ht="24.75">
      <c r="A84" s="1100"/>
      <c r="B84" s="1164" t="s">
        <v>991</v>
      </c>
      <c r="C84" s="1148">
        <f>+C20+C28</f>
        <v>0</v>
      </c>
      <c r="D84" s="1148">
        <f>+D20+D28</f>
        <v>0</v>
      </c>
      <c r="E84" s="1148">
        <f>+E20+E28</f>
        <v>0</v>
      </c>
      <c r="F84" s="1148">
        <f>+F20+F28</f>
        <v>0</v>
      </c>
      <c r="G84" s="486"/>
    </row>
    <row r="85" spans="1:7" ht="24.75">
      <c r="A85" s="1100"/>
      <c r="B85" s="1164" t="s">
        <v>990</v>
      </c>
      <c r="C85" s="1148">
        <f>+C21+C53+C69+C74</f>
        <v>0</v>
      </c>
      <c r="D85" s="1148">
        <f>+D21+D53+D69+D74</f>
        <v>0</v>
      </c>
      <c r="E85" s="1148">
        <f>+E21+E53+E69+E74</f>
        <v>0</v>
      </c>
      <c r="F85" s="1148">
        <f>+F21+F53+F69+F74</f>
        <v>0</v>
      </c>
      <c r="G85" s="486"/>
    </row>
    <row r="86" spans="1:7" ht="49.5">
      <c r="A86" s="1116"/>
      <c r="B86" s="1165" t="s">
        <v>993</v>
      </c>
      <c r="C86" s="1149">
        <f>+C22</f>
        <v>0</v>
      </c>
      <c r="D86" s="1149">
        <f>+D22</f>
        <v>0</v>
      </c>
      <c r="E86" s="1149">
        <f>+E22</f>
        <v>0</v>
      </c>
      <c r="F86" s="1149">
        <f>+F22</f>
        <v>0</v>
      </c>
      <c r="G86" s="486"/>
    </row>
    <row r="87" spans="1:7" ht="24.75">
      <c r="A87" s="1116"/>
      <c r="B87" s="1165" t="s">
        <v>994</v>
      </c>
      <c r="C87" s="1148">
        <f>+C34+C40+C23+C55+C76</f>
        <v>0</v>
      </c>
      <c r="D87" s="1148">
        <f>+D34+D40+D23+D55+D76</f>
        <v>0</v>
      </c>
      <c r="E87" s="1148">
        <f>+E34+E40+E23+E55+E76</f>
        <v>0</v>
      </c>
      <c r="F87" s="1148">
        <f>+F34+F40+F23+F55+F76</f>
        <v>0</v>
      </c>
      <c r="G87" s="486"/>
    </row>
    <row r="88" spans="1:7" ht="25.5" thickBot="1">
      <c r="A88" s="1179"/>
      <c r="B88" s="1180" t="s">
        <v>995</v>
      </c>
      <c r="C88" s="1150">
        <f>+C24+C35+C41+C49+C62</f>
        <v>0</v>
      </c>
      <c r="D88" s="1150">
        <f>+D24+D35+D41+D49+D62</f>
        <v>0</v>
      </c>
      <c r="E88" s="1150">
        <f>+E24+E35+E41+E49+E62</f>
        <v>0</v>
      </c>
      <c r="F88" s="1150">
        <f>+F24+F35+F41+F49+F62</f>
        <v>0</v>
      </c>
      <c r="G88" s="486"/>
    </row>
    <row r="89" spans="1:7" ht="25.5" thickBot="1">
      <c r="A89" s="1143"/>
      <c r="B89" s="1134" t="s">
        <v>996</v>
      </c>
      <c r="C89" s="1144">
        <f>+C45+C59+C63+C70+C71+C79</f>
        <v>0</v>
      </c>
      <c r="D89" s="1144">
        <f>+D45+D59+D63+D70+D71+D79</f>
        <v>0</v>
      </c>
      <c r="E89" s="1144">
        <f>+E45+E59+E63+E70+E71+E79</f>
        <v>0</v>
      </c>
      <c r="F89" s="1144">
        <f>+F45+F59+F63+F70+F71+F79</f>
        <v>0</v>
      </c>
      <c r="G89" s="486"/>
    </row>
    <row r="90" spans="1:7" ht="21">
      <c r="A90" s="485"/>
      <c r="B90" s="485"/>
      <c r="C90" s="485"/>
      <c r="D90" s="485"/>
      <c r="E90" s="485"/>
      <c r="F90" s="485"/>
      <c r="G90" s="486"/>
    </row>
    <row r="91" spans="1:7" ht="21">
      <c r="A91" s="485"/>
      <c r="B91" s="485"/>
      <c r="C91" s="485"/>
      <c r="D91" s="485"/>
      <c r="E91" s="485"/>
      <c r="F91" s="485"/>
      <c r="G91" s="486"/>
    </row>
    <row r="92" spans="1:7" ht="21">
      <c r="A92" s="485"/>
      <c r="B92" s="485"/>
      <c r="C92" s="485"/>
      <c r="D92" s="485"/>
      <c r="E92" s="485"/>
      <c r="F92" s="485"/>
      <c r="G92" s="486"/>
    </row>
    <row r="93" spans="1:7" ht="21">
      <c r="A93" s="485"/>
      <c r="B93" s="485"/>
      <c r="C93" s="485"/>
      <c r="D93" s="485"/>
      <c r="E93" s="485"/>
      <c r="F93" s="485"/>
      <c r="G93" s="486"/>
    </row>
    <row r="94" spans="1:7" ht="21">
      <c r="A94" s="485"/>
      <c r="B94" s="485"/>
      <c r="C94" s="485"/>
      <c r="D94" s="485"/>
      <c r="E94" s="485"/>
      <c r="F94" s="485"/>
      <c r="G94" s="486"/>
    </row>
    <row r="95" spans="1:7" ht="21">
      <c r="A95" s="485"/>
      <c r="B95" s="485"/>
      <c r="C95" s="485"/>
      <c r="D95" s="485"/>
      <c r="E95" s="485"/>
      <c r="F95" s="485"/>
      <c r="G95" s="486"/>
    </row>
    <row r="96" spans="1:7" ht="21">
      <c r="A96" s="485"/>
      <c r="B96" s="485"/>
      <c r="C96" s="485"/>
      <c r="D96" s="485"/>
      <c r="E96" s="485"/>
      <c r="F96" s="485"/>
      <c r="G96" s="486"/>
    </row>
    <row r="97" spans="1:7" ht="21">
      <c r="A97" s="485"/>
      <c r="B97" s="485"/>
      <c r="C97" s="485"/>
      <c r="D97" s="485"/>
      <c r="E97" s="485"/>
      <c r="F97" s="485"/>
      <c r="G97" s="486"/>
    </row>
    <row r="98" spans="1:7" ht="21">
      <c r="A98" s="485"/>
      <c r="B98" s="485"/>
      <c r="C98" s="485"/>
      <c r="D98" s="485"/>
      <c r="E98" s="485"/>
      <c r="F98" s="485"/>
      <c r="G98" s="486"/>
    </row>
    <row r="99" spans="1:7" ht="21">
      <c r="A99" s="485"/>
      <c r="B99" s="485"/>
      <c r="C99" s="485"/>
      <c r="D99" s="485"/>
      <c r="E99" s="485"/>
      <c r="F99" s="485"/>
      <c r="G99" s="486"/>
    </row>
    <row r="100" spans="1:7" ht="21">
      <c r="A100" s="485"/>
      <c r="B100" s="485"/>
      <c r="C100" s="485"/>
      <c r="D100" s="485"/>
      <c r="E100" s="485"/>
      <c r="F100" s="485"/>
      <c r="G100" s="486"/>
    </row>
    <row r="101" spans="1:7" ht="21">
      <c r="A101" s="485"/>
      <c r="B101" s="485"/>
      <c r="C101" s="485"/>
      <c r="D101" s="485"/>
      <c r="E101" s="485"/>
      <c r="F101" s="485"/>
      <c r="G101" s="486"/>
    </row>
    <row r="102" spans="1:7" ht="21">
      <c r="A102" s="485"/>
      <c r="B102" s="485"/>
      <c r="C102" s="485"/>
      <c r="D102" s="485"/>
      <c r="E102" s="485"/>
      <c r="F102" s="485"/>
      <c r="G102" s="486"/>
    </row>
    <row r="103" spans="1:7" ht="21">
      <c r="A103" s="485"/>
      <c r="B103" s="485"/>
      <c r="C103" s="485"/>
      <c r="D103" s="485"/>
      <c r="E103" s="485"/>
      <c r="F103" s="485"/>
      <c r="G103" s="486"/>
    </row>
    <row r="104" spans="1:7" ht="21">
      <c r="A104" s="485"/>
      <c r="B104" s="485"/>
      <c r="C104" s="485"/>
      <c r="D104" s="485"/>
      <c r="E104" s="485"/>
      <c r="F104" s="485"/>
      <c r="G104" s="486"/>
    </row>
    <row r="105" spans="1:7" ht="21">
      <c r="A105" s="485"/>
      <c r="B105" s="485"/>
      <c r="C105" s="485"/>
      <c r="D105" s="485"/>
      <c r="E105" s="485"/>
      <c r="F105" s="485"/>
      <c r="G105" s="486"/>
    </row>
    <row r="106" spans="1:7" ht="21">
      <c r="A106" s="485"/>
      <c r="B106" s="485"/>
      <c r="C106" s="485"/>
      <c r="D106" s="485"/>
      <c r="E106" s="485"/>
      <c r="F106" s="485"/>
      <c r="G106" s="486"/>
    </row>
    <row r="107" spans="1:7" ht="21">
      <c r="A107" s="485"/>
      <c r="B107" s="485"/>
      <c r="C107" s="485"/>
      <c r="D107" s="485"/>
      <c r="E107" s="485"/>
      <c r="F107" s="485"/>
      <c r="G107" s="486"/>
    </row>
    <row r="108" spans="1:7" ht="21">
      <c r="A108" s="485"/>
      <c r="B108" s="485"/>
      <c r="C108" s="485"/>
      <c r="D108" s="485"/>
      <c r="E108" s="485"/>
      <c r="F108" s="485"/>
      <c r="G108" s="486"/>
    </row>
    <row r="109" spans="1:7" ht="21">
      <c r="A109" s="485"/>
      <c r="B109" s="485"/>
      <c r="C109" s="485"/>
      <c r="D109" s="485"/>
      <c r="E109" s="485"/>
      <c r="F109" s="485"/>
      <c r="G109" s="486"/>
    </row>
    <row r="110" spans="1:7" ht="21">
      <c r="A110" s="485"/>
      <c r="B110" s="485"/>
      <c r="C110" s="485"/>
      <c r="D110" s="485"/>
      <c r="E110" s="485"/>
      <c r="F110" s="485"/>
      <c r="G110" s="486"/>
    </row>
    <row r="111" spans="1:7" ht="21">
      <c r="A111" s="485"/>
      <c r="B111" s="485"/>
      <c r="C111" s="485"/>
      <c r="D111" s="485"/>
      <c r="E111" s="485"/>
      <c r="F111" s="485"/>
      <c r="G111" s="486"/>
    </row>
    <row r="112" spans="1:7" ht="21">
      <c r="A112" s="485"/>
      <c r="B112" s="485"/>
      <c r="C112" s="485"/>
      <c r="D112" s="485"/>
      <c r="E112" s="485"/>
      <c r="F112" s="485"/>
      <c r="G112" s="486"/>
    </row>
    <row r="113" spans="1:7" ht="21">
      <c r="A113" s="485"/>
      <c r="B113" s="485"/>
      <c r="C113" s="485"/>
      <c r="D113" s="485"/>
      <c r="E113" s="485"/>
      <c r="F113" s="485"/>
      <c r="G113" s="486"/>
    </row>
    <row r="114" spans="1:7" ht="21">
      <c r="A114" s="485"/>
      <c r="B114" s="485"/>
      <c r="C114" s="485"/>
      <c r="D114" s="485"/>
      <c r="E114" s="485"/>
      <c r="F114" s="485"/>
      <c r="G114" s="486"/>
    </row>
    <row r="115" spans="1:7" ht="21">
      <c r="A115" s="485"/>
      <c r="B115" s="485"/>
      <c r="C115" s="485"/>
      <c r="D115" s="485"/>
      <c r="E115" s="485"/>
      <c r="F115" s="485"/>
      <c r="G115" s="486"/>
    </row>
    <row r="116" spans="1:7" ht="21">
      <c r="A116" s="485"/>
      <c r="B116" s="485"/>
      <c r="C116" s="485"/>
      <c r="D116" s="485"/>
      <c r="E116" s="485"/>
      <c r="F116" s="485"/>
      <c r="G116" s="486"/>
    </row>
    <row r="117" spans="1:7" ht="21">
      <c r="A117" s="485"/>
      <c r="B117" s="485"/>
      <c r="C117" s="485"/>
      <c r="D117" s="485"/>
      <c r="E117" s="485"/>
      <c r="F117" s="485"/>
      <c r="G117" s="486"/>
    </row>
    <row r="118" spans="1:7" ht="21">
      <c r="A118" s="485"/>
      <c r="B118" s="485"/>
      <c r="C118" s="485"/>
      <c r="D118" s="485"/>
      <c r="E118" s="485"/>
      <c r="F118" s="485"/>
      <c r="G118" s="486"/>
    </row>
    <row r="119" spans="1:7" ht="21">
      <c r="A119" s="485"/>
      <c r="B119" s="485"/>
      <c r="C119" s="485"/>
      <c r="D119" s="485"/>
      <c r="E119" s="485"/>
      <c r="F119" s="485"/>
      <c r="G119" s="486"/>
    </row>
    <row r="120" spans="1:7" ht="21">
      <c r="A120" s="485"/>
      <c r="B120" s="485"/>
      <c r="C120" s="485"/>
      <c r="D120" s="485"/>
      <c r="E120" s="485"/>
      <c r="F120" s="485"/>
      <c r="G120" s="486"/>
    </row>
    <row r="121" spans="1:7" ht="21">
      <c r="A121" s="485"/>
      <c r="B121" s="485"/>
      <c r="C121" s="485"/>
      <c r="D121" s="485"/>
      <c r="E121" s="485"/>
      <c r="F121" s="485"/>
      <c r="G121" s="486"/>
    </row>
    <row r="122" spans="1:7" ht="21">
      <c r="A122" s="485"/>
      <c r="B122" s="485"/>
      <c r="C122" s="485"/>
      <c r="D122" s="485"/>
      <c r="E122" s="485"/>
      <c r="F122" s="485"/>
      <c r="G122" s="486"/>
    </row>
    <row r="123" spans="1:7" ht="21">
      <c r="A123" s="485"/>
      <c r="B123" s="485"/>
      <c r="C123" s="485"/>
      <c r="D123" s="485"/>
      <c r="E123" s="485"/>
      <c r="F123" s="485"/>
      <c r="G123" s="486"/>
    </row>
    <row r="124" spans="1:7" ht="21">
      <c r="A124" s="485"/>
      <c r="B124" s="485"/>
      <c r="C124" s="485"/>
      <c r="D124" s="485"/>
      <c r="E124" s="485"/>
      <c r="F124" s="485"/>
      <c r="G124" s="486"/>
    </row>
    <row r="125" spans="1:7" ht="21">
      <c r="A125" s="485"/>
      <c r="B125" s="485"/>
      <c r="C125" s="485"/>
      <c r="D125" s="485"/>
      <c r="E125" s="485"/>
      <c r="F125" s="485"/>
      <c r="G125" s="486"/>
    </row>
    <row r="126" spans="1:7" ht="21">
      <c r="A126" s="485"/>
      <c r="B126" s="485"/>
      <c r="C126" s="485"/>
      <c r="D126" s="485"/>
      <c r="E126" s="485"/>
      <c r="F126" s="485"/>
      <c r="G126" s="486"/>
    </row>
    <row r="127" spans="1:7" ht="21">
      <c r="A127" s="485"/>
      <c r="B127" s="485"/>
      <c r="C127" s="485"/>
      <c r="D127" s="485"/>
      <c r="E127" s="485"/>
      <c r="F127" s="485"/>
      <c r="G127" s="486"/>
    </row>
    <row r="128" spans="1:7" ht="21">
      <c r="A128" s="485"/>
      <c r="B128" s="485"/>
      <c r="C128" s="485"/>
      <c r="D128" s="485"/>
      <c r="E128" s="485"/>
      <c r="F128" s="485"/>
      <c r="G128" s="486"/>
    </row>
    <row r="129" spans="1:7" ht="21">
      <c r="A129" s="485"/>
      <c r="B129" s="485"/>
      <c r="C129" s="485"/>
      <c r="D129" s="485"/>
      <c r="E129" s="485"/>
      <c r="F129" s="485"/>
      <c r="G129" s="486"/>
    </row>
    <row r="130" spans="1:7" ht="21">
      <c r="A130" s="485"/>
      <c r="B130" s="485"/>
      <c r="C130" s="485"/>
      <c r="D130" s="485"/>
      <c r="E130" s="485"/>
      <c r="F130" s="485"/>
      <c r="G130" s="486"/>
    </row>
    <row r="131" spans="1:7" ht="21">
      <c r="A131" s="485"/>
      <c r="B131" s="485"/>
      <c r="C131" s="485"/>
      <c r="D131" s="485"/>
      <c r="E131" s="485"/>
      <c r="F131" s="485"/>
      <c r="G131" s="486"/>
    </row>
    <row r="132" spans="1:7" ht="21">
      <c r="A132" s="485"/>
      <c r="B132" s="485"/>
      <c r="C132" s="485"/>
      <c r="D132" s="485"/>
      <c r="E132" s="485"/>
      <c r="F132" s="485"/>
      <c r="G132" s="486"/>
    </row>
    <row r="133" spans="1:7" ht="21">
      <c r="A133" s="485"/>
      <c r="G133" s="486"/>
    </row>
  </sheetData>
  <sheetProtection/>
  <mergeCells count="2">
    <mergeCell ref="D4:E4"/>
    <mergeCell ref="J4:K4"/>
  </mergeCells>
  <printOptions/>
  <pageMargins left="0.1968503937007874" right="0.2755905511811024" top="0.2755905511811024" bottom="0.2755905511811024" header="0.1968503937007874" footer="0.15748031496062992"/>
  <pageSetup horizontalDpi="300" verticalDpi="300" orientation="landscape" paperSize="9" scale="75" r:id="rId1"/>
  <headerFooter alignWithMargins="0">
    <oddHeader>&amp;R&amp;"Cordia New,ตัวหนา"&amp;18รด.&amp;A</oddHeader>
  </headerFooter>
  <rowBreaks count="1" manualBreakCount="1">
    <brk id="2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I17"/>
  <sheetViews>
    <sheetView showGridLines="0" view="pageBreakPreview" zoomScale="90" zoomScaleSheetLayoutView="90" zoomScalePageLayoutView="0" workbookViewId="0" topLeftCell="A1">
      <selection activeCell="J17" sqref="J17"/>
    </sheetView>
  </sheetViews>
  <sheetFormatPr defaultColWidth="9.140625" defaultRowHeight="21.75"/>
  <cols>
    <col min="1" max="1" width="13.57421875" style="5" customWidth="1"/>
    <col min="2" max="2" width="34.7109375" style="5" customWidth="1"/>
    <col min="3" max="3" width="12.8515625" style="6" customWidth="1"/>
    <col min="4" max="4" width="18.57421875" style="6" bestFit="1" customWidth="1"/>
    <col min="5" max="5" width="18.57421875" style="6" customWidth="1"/>
    <col min="6" max="6" width="14.8515625" style="6" customWidth="1"/>
    <col min="7" max="7" width="16.57421875" style="5" customWidth="1"/>
    <col min="8" max="8" width="13.140625" style="5" customWidth="1"/>
    <col min="9" max="9" width="8.421875" style="5" bestFit="1" customWidth="1"/>
    <col min="10" max="16384" width="9.140625" style="5" customWidth="1"/>
  </cols>
  <sheetData>
    <row r="1" spans="1:9" s="2" customFormat="1" ht="21">
      <c r="A1" s="1" t="s">
        <v>317</v>
      </c>
      <c r="C1" s="3"/>
      <c r="D1" s="3"/>
      <c r="E1" s="3"/>
      <c r="F1" s="3"/>
      <c r="G1" s="16"/>
      <c r="I1" s="4"/>
    </row>
    <row r="2" spans="1:7" s="2" customFormat="1" ht="21">
      <c r="A2" s="1" t="s">
        <v>221</v>
      </c>
      <c r="C2" s="3"/>
      <c r="D2" s="3"/>
      <c r="E2" s="3"/>
      <c r="F2" s="3"/>
      <c r="G2" s="16"/>
    </row>
    <row r="3" spans="3:6" s="2" customFormat="1" ht="21">
      <c r="C3" s="17"/>
      <c r="D3" s="17"/>
      <c r="E3" s="17"/>
      <c r="F3" s="17"/>
    </row>
    <row r="4" spans="1:9" ht="21">
      <c r="A4" s="26" t="s">
        <v>328</v>
      </c>
      <c r="B4" s="26"/>
      <c r="C4" s="59" t="s">
        <v>117</v>
      </c>
      <c r="D4" s="1523" t="s">
        <v>118</v>
      </c>
      <c r="E4" s="1523"/>
      <c r="F4" s="59" t="s">
        <v>741</v>
      </c>
      <c r="G4" s="26" t="s">
        <v>379</v>
      </c>
      <c r="H4" s="26" t="s">
        <v>329</v>
      </c>
      <c r="I4" s="70"/>
    </row>
    <row r="5" spans="1:9" ht="21">
      <c r="A5" s="21" t="s">
        <v>330</v>
      </c>
      <c r="B5" s="21" t="s">
        <v>448</v>
      </c>
      <c r="C5" s="67" t="s">
        <v>322</v>
      </c>
      <c r="D5" s="67" t="s">
        <v>320</v>
      </c>
      <c r="E5" s="67" t="s">
        <v>322</v>
      </c>
      <c r="F5" s="67" t="s">
        <v>320</v>
      </c>
      <c r="G5" s="21" t="s">
        <v>320</v>
      </c>
      <c r="H5" s="21" t="s">
        <v>339</v>
      </c>
      <c r="I5" s="21" t="s">
        <v>316</v>
      </c>
    </row>
    <row r="6" spans="1:9" ht="21">
      <c r="A6" s="21"/>
      <c r="B6" s="21"/>
      <c r="D6" s="511"/>
      <c r="E6" s="511"/>
      <c r="F6" s="33"/>
      <c r="G6" s="21" t="s">
        <v>388</v>
      </c>
      <c r="H6" s="21"/>
      <c r="I6" s="21"/>
    </row>
    <row r="7" spans="1:9" ht="21">
      <c r="A7" s="22"/>
      <c r="B7" s="22"/>
      <c r="C7" s="43"/>
      <c r="D7" s="259" t="s">
        <v>357</v>
      </c>
      <c r="E7" s="259"/>
      <c r="F7" s="259" t="s">
        <v>358</v>
      </c>
      <c r="G7" s="204" t="s">
        <v>399</v>
      </c>
      <c r="H7" s="22"/>
      <c r="I7" s="22"/>
    </row>
    <row r="8" spans="1:9" s="2" customFormat="1" ht="21">
      <c r="A8" s="19"/>
      <c r="B8" s="10"/>
      <c r="C8" s="20"/>
      <c r="D8" s="20"/>
      <c r="E8" s="20"/>
      <c r="F8" s="20"/>
      <c r="G8" s="260">
        <f>+F8-D8</f>
        <v>0</v>
      </c>
      <c r="H8" s="261" t="e">
        <f>+G8/D8</f>
        <v>#DIV/0!</v>
      </c>
      <c r="I8" s="10"/>
    </row>
    <row r="9" spans="1:9" ht="21">
      <c r="A9" s="21"/>
      <c r="B9" s="9"/>
      <c r="C9" s="8"/>
      <c r="D9" s="8"/>
      <c r="E9" s="8"/>
      <c r="F9" s="8"/>
      <c r="G9" s="260">
        <f aca="true" t="shared" si="0" ref="G9:G15">+F9-D9</f>
        <v>0</v>
      </c>
      <c r="H9" s="261" t="e">
        <f aca="true" t="shared" si="1" ref="H9:H15">+G9/D9</f>
        <v>#DIV/0!</v>
      </c>
      <c r="I9" s="9"/>
    </row>
    <row r="10" spans="1:9" ht="21">
      <c r="A10" s="21"/>
      <c r="B10" s="9"/>
      <c r="C10" s="8"/>
      <c r="D10" s="8"/>
      <c r="E10" s="8"/>
      <c r="F10" s="8"/>
      <c r="G10" s="260">
        <f t="shared" si="0"/>
        <v>0</v>
      </c>
      <c r="H10" s="261" t="e">
        <f t="shared" si="1"/>
        <v>#DIV/0!</v>
      </c>
      <c r="I10" s="9"/>
    </row>
    <row r="11" spans="1:9" ht="21">
      <c r="A11" s="9"/>
      <c r="B11" s="9"/>
      <c r="C11" s="8"/>
      <c r="D11" s="8"/>
      <c r="E11" s="8"/>
      <c r="F11" s="8"/>
      <c r="G11" s="260">
        <f t="shared" si="0"/>
        <v>0</v>
      </c>
      <c r="H11" s="261" t="e">
        <f t="shared" si="1"/>
        <v>#DIV/0!</v>
      </c>
      <c r="I11" s="9"/>
    </row>
    <row r="12" spans="1:9" s="2" customFormat="1" ht="21">
      <c r="A12" s="19"/>
      <c r="B12" s="10"/>
      <c r="C12" s="20"/>
      <c r="D12" s="20"/>
      <c r="E12" s="20"/>
      <c r="F12" s="20"/>
      <c r="G12" s="260">
        <f t="shared" si="0"/>
        <v>0</v>
      </c>
      <c r="H12" s="261" t="e">
        <f t="shared" si="1"/>
        <v>#DIV/0!</v>
      </c>
      <c r="I12" s="10"/>
    </row>
    <row r="13" spans="1:9" ht="21">
      <c r="A13" s="21"/>
      <c r="B13" s="9"/>
      <c r="C13" s="8"/>
      <c r="D13" s="8"/>
      <c r="E13" s="8"/>
      <c r="F13" s="8"/>
      <c r="G13" s="260">
        <f t="shared" si="0"/>
        <v>0</v>
      </c>
      <c r="H13" s="261" t="e">
        <f t="shared" si="1"/>
        <v>#DIV/0!</v>
      </c>
      <c r="I13" s="9"/>
    </row>
    <row r="14" spans="1:9" ht="21">
      <c r="A14" s="21"/>
      <c r="B14" s="9"/>
      <c r="C14" s="8"/>
      <c r="D14" s="8"/>
      <c r="E14" s="8"/>
      <c r="F14" s="8"/>
      <c r="G14" s="260">
        <f t="shared" si="0"/>
        <v>0</v>
      </c>
      <c r="H14" s="261" t="e">
        <f t="shared" si="1"/>
        <v>#DIV/0!</v>
      </c>
      <c r="I14" s="9"/>
    </row>
    <row r="15" spans="1:9" ht="21">
      <c r="A15" s="9"/>
      <c r="B15" s="9"/>
      <c r="C15" s="8"/>
      <c r="D15" s="8"/>
      <c r="E15" s="8"/>
      <c r="F15" s="8"/>
      <c r="G15" s="260">
        <f t="shared" si="0"/>
        <v>0</v>
      </c>
      <c r="H15" s="261" t="e">
        <f t="shared" si="1"/>
        <v>#DIV/0!</v>
      </c>
      <c r="I15" s="9"/>
    </row>
    <row r="16" spans="1:9" ht="21">
      <c r="A16" s="9"/>
      <c r="B16" s="9"/>
      <c r="C16" s="8"/>
      <c r="D16" s="8"/>
      <c r="E16" s="8"/>
      <c r="F16" s="8"/>
      <c r="G16" s="9"/>
      <c r="H16" s="440" t="e">
        <f>+G16/D16</f>
        <v>#DIV/0!</v>
      </c>
      <c r="I16" s="9"/>
    </row>
    <row r="17" spans="1:9" s="258" customFormat="1" ht="26.25">
      <c r="A17" s="254"/>
      <c r="B17" s="255" t="s">
        <v>327</v>
      </c>
      <c r="C17" s="251"/>
      <c r="D17" s="251"/>
      <c r="E17" s="251"/>
      <c r="F17" s="251"/>
      <c r="G17" s="256"/>
      <c r="H17" s="441" t="e">
        <f>+G17/D17</f>
        <v>#DIV/0!</v>
      </c>
      <c r="I17" s="257"/>
    </row>
  </sheetData>
  <sheetProtection/>
  <mergeCells count="1">
    <mergeCell ref="D4:E4"/>
  </mergeCells>
  <printOptions/>
  <pageMargins left="0.25" right="0.28" top="1.11" bottom="1.17" header="0.5" footer="1.17"/>
  <pageSetup horizontalDpi="360" verticalDpi="360" orientation="landscape" paperSize="9" r:id="rId1"/>
  <headerFooter alignWithMargins="0">
    <oddFooter>&amp;R&amp;9&amp;F/&amp;A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M15"/>
  <sheetViews>
    <sheetView showGridLines="0" view="pageBreakPreview" zoomScaleNormal="75" zoomScaleSheetLayoutView="100" zoomScalePageLayoutView="0" workbookViewId="0" topLeftCell="A1">
      <selection activeCell="F22" sqref="F22"/>
    </sheetView>
  </sheetViews>
  <sheetFormatPr defaultColWidth="9.140625" defaultRowHeight="21.75"/>
  <cols>
    <col min="1" max="1" width="34.57421875" style="105" customWidth="1"/>
    <col min="2" max="2" width="13.421875" style="105" customWidth="1"/>
    <col min="3" max="6" width="13.421875" style="107" customWidth="1"/>
    <col min="7" max="7" width="9.00390625" style="107" customWidth="1"/>
    <col min="8" max="8" width="11.7109375" style="107" customWidth="1"/>
    <col min="9" max="9" width="13.421875" style="107" customWidth="1"/>
    <col min="10" max="10" width="11.57421875" style="107" customWidth="1"/>
    <col min="11" max="11" width="11.00390625" style="107" customWidth="1"/>
    <col min="12" max="13" width="13.421875" style="105" customWidth="1"/>
    <col min="14" max="16384" width="9.140625" style="96" customWidth="1"/>
  </cols>
  <sheetData>
    <row r="1" ht="23.25">
      <c r="M1" s="209"/>
    </row>
    <row r="2" spans="1:13" ht="23.25">
      <c r="A2" s="1528" t="s">
        <v>275</v>
      </c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</row>
    <row r="3" spans="1:13" ht="23.25">
      <c r="A3" s="1528" t="s">
        <v>317</v>
      </c>
      <c r="B3" s="1528"/>
      <c r="C3" s="1528"/>
      <c r="D3" s="1528"/>
      <c r="E3" s="1528"/>
      <c r="F3" s="1528"/>
      <c r="G3" s="1528"/>
      <c r="H3" s="1528"/>
      <c r="I3" s="1528"/>
      <c r="J3" s="1528"/>
      <c r="K3" s="1528"/>
      <c r="L3" s="1528"/>
      <c r="M3" s="1528"/>
    </row>
    <row r="4" spans="1:13" ht="23.25">
      <c r="A4" s="1528" t="s">
        <v>152</v>
      </c>
      <c r="B4" s="1528"/>
      <c r="C4" s="1528"/>
      <c r="D4" s="1528"/>
      <c r="E4" s="1528"/>
      <c r="F4" s="1528"/>
      <c r="G4" s="1528"/>
      <c r="H4" s="1528"/>
      <c r="I4" s="1528"/>
      <c r="J4" s="1528"/>
      <c r="K4" s="1528"/>
      <c r="L4" s="1528"/>
      <c r="M4" s="1528"/>
    </row>
    <row r="5" spans="1:13" ht="23.25">
      <c r="A5" s="106" t="s">
        <v>447</v>
      </c>
      <c r="M5" s="108" t="s">
        <v>153</v>
      </c>
    </row>
    <row r="6" spans="1:13" ht="21">
      <c r="A6" s="1523" t="s">
        <v>154</v>
      </c>
      <c r="B6" s="1523" t="s">
        <v>155</v>
      </c>
      <c r="C6" s="1523"/>
      <c r="D6" s="1523"/>
      <c r="E6" s="1523"/>
      <c r="F6" s="1523"/>
      <c r="G6" s="1523"/>
      <c r="H6" s="1523"/>
      <c r="I6" s="1523"/>
      <c r="J6" s="1523"/>
      <c r="K6" s="1524"/>
      <c r="L6" s="1523"/>
      <c r="M6" s="1526" t="s">
        <v>327</v>
      </c>
    </row>
    <row r="7" spans="1:13" ht="21">
      <c r="A7" s="1523"/>
      <c r="B7" s="1523" t="s">
        <v>156</v>
      </c>
      <c r="C7" s="1529" t="s">
        <v>157</v>
      </c>
      <c r="D7" s="1529"/>
      <c r="E7" s="1529"/>
      <c r="F7" s="1529"/>
      <c r="G7" s="1529"/>
      <c r="H7" s="1529" t="s">
        <v>158</v>
      </c>
      <c r="I7" s="1529"/>
      <c r="J7" s="1530"/>
      <c r="K7" s="129" t="s">
        <v>159</v>
      </c>
      <c r="L7" s="1525" t="s">
        <v>160</v>
      </c>
      <c r="M7" s="1526"/>
    </row>
    <row r="8" spans="1:13" ht="42">
      <c r="A8" s="1523"/>
      <c r="B8" s="1523"/>
      <c r="C8" s="59" t="s">
        <v>161</v>
      </c>
      <c r="D8" s="59" t="s">
        <v>162</v>
      </c>
      <c r="E8" s="59" t="s">
        <v>163</v>
      </c>
      <c r="F8" s="59" t="s">
        <v>164</v>
      </c>
      <c r="G8" s="59" t="s">
        <v>327</v>
      </c>
      <c r="H8" s="59" t="s">
        <v>333</v>
      </c>
      <c r="I8" s="109" t="s">
        <v>165</v>
      </c>
      <c r="J8" s="210" t="s">
        <v>327</v>
      </c>
      <c r="K8" s="43" t="s">
        <v>150</v>
      </c>
      <c r="L8" s="1525"/>
      <c r="M8" s="1527"/>
    </row>
    <row r="9" spans="1:13" ht="21">
      <c r="A9" s="110" t="s">
        <v>444</v>
      </c>
      <c r="B9" s="111"/>
      <c r="C9" s="112"/>
      <c r="D9" s="112"/>
      <c r="E9" s="112"/>
      <c r="F9" s="112"/>
      <c r="G9" s="112">
        <f aca="true" t="shared" si="0" ref="G9:G14">+F9+E9+D9+C9</f>
        <v>0</v>
      </c>
      <c r="H9" s="112"/>
      <c r="I9" s="112"/>
      <c r="J9" s="112">
        <f aca="true" t="shared" si="1" ref="J9:J14">+I9+H9</f>
        <v>0</v>
      </c>
      <c r="K9" s="117"/>
      <c r="L9" s="113"/>
      <c r="M9" s="114">
        <f>+B9+G9+J9+K9+L9</f>
        <v>0</v>
      </c>
    </row>
    <row r="10" spans="1:13" ht="21">
      <c r="A10" s="115" t="s">
        <v>445</v>
      </c>
      <c r="B10" s="116"/>
      <c r="C10" s="117"/>
      <c r="D10" s="117"/>
      <c r="E10" s="117"/>
      <c r="F10" s="117"/>
      <c r="G10" s="117">
        <f t="shared" si="0"/>
        <v>0</v>
      </c>
      <c r="H10" s="117"/>
      <c r="I10" s="117"/>
      <c r="J10" s="117">
        <f t="shared" si="1"/>
        <v>0</v>
      </c>
      <c r="K10" s="117"/>
      <c r="L10" s="118"/>
      <c r="M10" s="119">
        <f aca="true" t="shared" si="2" ref="M10:M15">+B10+G10+J10+K10+L10</f>
        <v>0</v>
      </c>
    </row>
    <row r="11" spans="1:13" ht="21">
      <c r="A11" s="115" t="s">
        <v>446</v>
      </c>
      <c r="B11" s="116"/>
      <c r="C11" s="117"/>
      <c r="D11" s="117"/>
      <c r="E11" s="117"/>
      <c r="F11" s="117"/>
      <c r="G11" s="117">
        <f t="shared" si="0"/>
        <v>0</v>
      </c>
      <c r="H11" s="117"/>
      <c r="I11" s="117"/>
      <c r="J11" s="117">
        <f t="shared" si="1"/>
        <v>0</v>
      </c>
      <c r="K11" s="117"/>
      <c r="L11" s="118"/>
      <c r="M11" s="119">
        <f t="shared" si="2"/>
        <v>0</v>
      </c>
    </row>
    <row r="12" spans="1:13" ht="21">
      <c r="A12" s="115"/>
      <c r="B12" s="116"/>
      <c r="C12" s="117"/>
      <c r="D12" s="117"/>
      <c r="E12" s="117"/>
      <c r="F12" s="117"/>
      <c r="G12" s="117">
        <f t="shared" si="0"/>
        <v>0</v>
      </c>
      <c r="H12" s="117"/>
      <c r="I12" s="117"/>
      <c r="J12" s="117">
        <f t="shared" si="1"/>
        <v>0</v>
      </c>
      <c r="K12" s="117"/>
      <c r="L12" s="118"/>
      <c r="M12" s="119">
        <f t="shared" si="2"/>
        <v>0</v>
      </c>
    </row>
    <row r="13" spans="1:13" ht="21">
      <c r="A13" s="115"/>
      <c r="B13" s="116"/>
      <c r="C13" s="117"/>
      <c r="D13" s="117"/>
      <c r="E13" s="117"/>
      <c r="F13" s="117"/>
      <c r="G13" s="117">
        <f t="shared" si="0"/>
        <v>0</v>
      </c>
      <c r="H13" s="117"/>
      <c r="I13" s="117"/>
      <c r="J13" s="117">
        <f t="shared" si="1"/>
        <v>0</v>
      </c>
      <c r="K13" s="117"/>
      <c r="L13" s="118"/>
      <c r="M13" s="119">
        <f t="shared" si="2"/>
        <v>0</v>
      </c>
    </row>
    <row r="14" spans="1:13" ht="21">
      <c r="A14" s="115"/>
      <c r="B14" s="116"/>
      <c r="C14" s="117"/>
      <c r="D14" s="117"/>
      <c r="E14" s="117"/>
      <c r="F14" s="117"/>
      <c r="G14" s="117">
        <f t="shared" si="0"/>
        <v>0</v>
      </c>
      <c r="H14" s="117"/>
      <c r="I14" s="117"/>
      <c r="J14" s="117">
        <f t="shared" si="1"/>
        <v>0</v>
      </c>
      <c r="K14" s="117"/>
      <c r="L14" s="118"/>
      <c r="M14" s="120">
        <f t="shared" si="2"/>
        <v>0</v>
      </c>
    </row>
    <row r="15" spans="1:13" s="103" customFormat="1" ht="21">
      <c r="A15" s="121" t="s">
        <v>327</v>
      </c>
      <c r="B15" s="262">
        <f>SUM(B9:B14)</f>
        <v>0</v>
      </c>
      <c r="C15" s="262">
        <f aca="true" t="shared" si="3" ref="C15:L15">SUM(C9:C14)</f>
        <v>0</v>
      </c>
      <c r="D15" s="262">
        <f t="shared" si="3"/>
        <v>0</v>
      </c>
      <c r="E15" s="262">
        <f t="shared" si="3"/>
        <v>0</v>
      </c>
      <c r="F15" s="262">
        <f t="shared" si="3"/>
        <v>0</v>
      </c>
      <c r="G15" s="262">
        <f t="shared" si="3"/>
        <v>0</v>
      </c>
      <c r="H15" s="262">
        <f t="shared" si="3"/>
        <v>0</v>
      </c>
      <c r="I15" s="262">
        <f t="shared" si="3"/>
        <v>0</v>
      </c>
      <c r="J15" s="262">
        <f t="shared" si="3"/>
        <v>0</v>
      </c>
      <c r="K15" s="262">
        <f t="shared" si="3"/>
        <v>0</v>
      </c>
      <c r="L15" s="262">
        <f t="shared" si="3"/>
        <v>0</v>
      </c>
      <c r="M15" s="120">
        <f t="shared" si="2"/>
        <v>0</v>
      </c>
    </row>
  </sheetData>
  <sheetProtection/>
  <mergeCells count="10">
    <mergeCell ref="B6:L6"/>
    <mergeCell ref="L7:L8"/>
    <mergeCell ref="M6:M8"/>
    <mergeCell ref="A2:M2"/>
    <mergeCell ref="A3:M3"/>
    <mergeCell ref="A4:M4"/>
    <mergeCell ref="A6:A8"/>
    <mergeCell ref="B7:B8"/>
    <mergeCell ref="C7:G7"/>
    <mergeCell ref="H7:J7"/>
  </mergeCells>
  <printOptions/>
  <pageMargins left="0.32" right="0.2755905511811024" top="0.31496062992125984" bottom="0.3937007874015748" header="0.1968503937007874" footer="0.2362204724409449"/>
  <pageSetup horizontalDpi="300" verticalDpi="300" orientation="landscape" paperSize="9" scale="80" r:id="rId1"/>
  <headerFooter alignWithMargins="0">
    <oddFooter>&amp;L&amp;10(&amp;D),(&amp;T)&amp;R&amp;10&amp;F.xls
Sheet&amp;A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R25"/>
  <sheetViews>
    <sheetView showGridLines="0" view="pageBreakPreview" zoomScaleSheetLayoutView="100" zoomScalePageLayoutView="0" workbookViewId="0" topLeftCell="A1">
      <selection activeCell="I25" sqref="I25"/>
    </sheetView>
  </sheetViews>
  <sheetFormatPr defaultColWidth="9.140625" defaultRowHeight="21.75"/>
  <cols>
    <col min="1" max="1" width="1.8515625" style="105" customWidth="1"/>
    <col min="2" max="2" width="3.28125" style="105" customWidth="1"/>
    <col min="3" max="3" width="29.7109375" style="105" customWidth="1"/>
    <col min="4" max="4" width="12.140625" style="107" customWidth="1"/>
    <col min="5" max="5" width="8.421875" style="107" customWidth="1"/>
    <col min="6" max="6" width="7.28125" style="107" customWidth="1"/>
    <col min="7" max="7" width="10.421875" style="107" bestFit="1" customWidth="1"/>
    <col min="8" max="9" width="7.7109375" style="107" customWidth="1"/>
    <col min="10" max="10" width="8.421875" style="107" customWidth="1"/>
    <col min="11" max="11" width="9.421875" style="445" customWidth="1"/>
    <col min="12" max="12" width="8.140625" style="107" customWidth="1"/>
    <col min="13" max="13" width="9.140625" style="107" customWidth="1"/>
    <col min="14" max="14" width="10.421875" style="107" customWidth="1"/>
    <col min="15" max="15" width="11.00390625" style="107" customWidth="1"/>
    <col min="16" max="16" width="12.57421875" style="107" customWidth="1"/>
    <col min="17" max="17" width="11.8515625" style="107" customWidth="1"/>
    <col min="18" max="18" width="17.140625" style="107" customWidth="1"/>
    <col min="19" max="16384" width="9.140625" style="96" customWidth="1"/>
  </cols>
  <sheetData>
    <row r="1" spans="1:18" ht="23.25">
      <c r="A1" s="5" t="s">
        <v>317</v>
      </c>
      <c r="B1" s="95"/>
      <c r="C1" s="95"/>
      <c r="D1" s="24" t="s">
        <v>233</v>
      </c>
      <c r="E1" s="24"/>
      <c r="F1" s="95"/>
      <c r="G1" s="95"/>
      <c r="H1" s="95"/>
      <c r="I1" s="95"/>
      <c r="J1" s="95"/>
      <c r="K1" s="446"/>
      <c r="L1" s="95"/>
      <c r="M1" s="95"/>
      <c r="N1" s="95"/>
      <c r="O1" s="95"/>
      <c r="P1" s="95"/>
      <c r="Q1" s="95"/>
      <c r="R1" s="95"/>
    </row>
    <row r="2" spans="1:18" ht="20.25" customHeight="1">
      <c r="A2" s="5" t="s">
        <v>219</v>
      </c>
      <c r="B2" s="104"/>
      <c r="C2" s="104"/>
      <c r="D2" s="24" t="s">
        <v>156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20.25" customHeight="1">
      <c r="A3" s="5" t="s">
        <v>341</v>
      </c>
      <c r="B3" s="104"/>
      <c r="C3" s="104"/>
      <c r="D3" s="24" t="s">
        <v>270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21">
      <c r="A4" s="5" t="s">
        <v>435</v>
      </c>
      <c r="B4" s="104"/>
      <c r="C4" s="104"/>
      <c r="R4" s="122" t="s">
        <v>153</v>
      </c>
    </row>
    <row r="5" spans="1:18" ht="20.25" customHeight="1">
      <c r="A5" s="123"/>
      <c r="B5" s="124"/>
      <c r="C5" s="211"/>
      <c r="D5" s="71" t="s">
        <v>166</v>
      </c>
      <c r="E5" s="72"/>
      <c r="F5" s="65" t="s">
        <v>118</v>
      </c>
      <c r="G5" s="205"/>
      <c r="H5" s="125"/>
      <c r="I5" s="206"/>
      <c r="J5" s="66" t="s">
        <v>741</v>
      </c>
      <c r="K5" s="447"/>
      <c r="L5" s="126"/>
      <c r="M5" s="126"/>
      <c r="N5" s="126"/>
      <c r="O5" s="126"/>
      <c r="P5" s="125"/>
      <c r="Q5" s="126"/>
      <c r="R5" s="67" t="s">
        <v>167</v>
      </c>
    </row>
    <row r="6" spans="1:18" ht="20.25" customHeight="1">
      <c r="A6" s="127" t="s">
        <v>436</v>
      </c>
      <c r="B6" s="128"/>
      <c r="C6" s="212"/>
      <c r="D6" s="67" t="s">
        <v>168</v>
      </c>
      <c r="E6" s="62" t="s">
        <v>169</v>
      </c>
      <c r="F6" s="1530" t="s">
        <v>322</v>
      </c>
      <c r="G6" s="1535"/>
      <c r="H6" s="1535"/>
      <c r="I6" s="1536"/>
      <c r="J6" s="203" t="s">
        <v>170</v>
      </c>
      <c r="K6" s="1530" t="s">
        <v>172</v>
      </c>
      <c r="L6" s="1535"/>
      <c r="M6" s="1535"/>
      <c r="N6" s="1535"/>
      <c r="O6" s="1535"/>
      <c r="P6" s="1536"/>
      <c r="Q6" s="130" t="s">
        <v>171</v>
      </c>
      <c r="R6" s="33"/>
    </row>
    <row r="7" spans="1:18" ht="20.25" customHeight="1">
      <c r="A7" s="127"/>
      <c r="B7" s="128"/>
      <c r="C7" s="212"/>
      <c r="D7" s="33" t="s">
        <v>382</v>
      </c>
      <c r="E7" s="62" t="s">
        <v>173</v>
      </c>
      <c r="F7" s="33" t="s">
        <v>170</v>
      </c>
      <c r="G7" s="131" t="s">
        <v>379</v>
      </c>
      <c r="H7" s="1537" t="s">
        <v>443</v>
      </c>
      <c r="I7" s="131" t="s">
        <v>171</v>
      </c>
      <c r="J7" s="68" t="s">
        <v>331</v>
      </c>
      <c r="K7" s="684" t="s">
        <v>308</v>
      </c>
      <c r="L7" s="132" t="s">
        <v>174</v>
      </c>
      <c r="M7" s="129" t="s">
        <v>175</v>
      </c>
      <c r="N7" s="129" t="s">
        <v>438</v>
      </c>
      <c r="O7" s="131" t="s">
        <v>440</v>
      </c>
      <c r="P7" s="1537" t="s">
        <v>439</v>
      </c>
      <c r="Q7" s="132"/>
      <c r="R7" s="33"/>
    </row>
    <row r="8" spans="1:18" ht="21">
      <c r="A8" s="133"/>
      <c r="B8" s="134"/>
      <c r="C8" s="69"/>
      <c r="D8" s="43"/>
      <c r="E8" s="134"/>
      <c r="F8" s="43" t="s">
        <v>331</v>
      </c>
      <c r="G8" s="43" t="s">
        <v>170</v>
      </c>
      <c r="H8" s="1538"/>
      <c r="I8" s="43"/>
      <c r="J8" s="135" t="s">
        <v>357</v>
      </c>
      <c r="K8" s="448"/>
      <c r="L8" s="135" t="s">
        <v>358</v>
      </c>
      <c r="M8" s="686">
        <v>-3</v>
      </c>
      <c r="N8" s="687">
        <v>-4</v>
      </c>
      <c r="O8" s="685" t="s">
        <v>441</v>
      </c>
      <c r="P8" s="1538"/>
      <c r="Q8" s="674" t="s">
        <v>442</v>
      </c>
      <c r="R8" s="43"/>
    </row>
    <row r="9" spans="1:18" ht="21">
      <c r="A9" s="113"/>
      <c r="B9" s="675">
        <v>1</v>
      </c>
      <c r="C9" s="111" t="s">
        <v>324</v>
      </c>
      <c r="D9" s="112"/>
      <c r="E9" s="112"/>
      <c r="F9" s="112"/>
      <c r="G9" s="676"/>
      <c r="H9" s="676"/>
      <c r="I9" s="112"/>
      <c r="J9" s="112"/>
      <c r="K9" s="677"/>
      <c r="L9" s="676"/>
      <c r="M9" s="676"/>
      <c r="N9" s="112"/>
      <c r="O9" s="112"/>
      <c r="P9" s="676"/>
      <c r="Q9" s="676"/>
      <c r="R9" s="112"/>
    </row>
    <row r="10" spans="1:18" ht="21">
      <c r="A10" s="118"/>
      <c r="B10" s="102"/>
      <c r="C10" s="138" t="s">
        <v>176</v>
      </c>
      <c r="D10" s="117"/>
      <c r="E10" s="117"/>
      <c r="F10" s="117"/>
      <c r="G10" s="137"/>
      <c r="H10" s="137"/>
      <c r="I10" s="117"/>
      <c r="J10" s="117"/>
      <c r="K10" s="449"/>
      <c r="L10" s="137"/>
      <c r="M10" s="137"/>
      <c r="N10" s="117"/>
      <c r="O10" s="117"/>
      <c r="P10" s="137"/>
      <c r="Q10" s="137"/>
      <c r="R10" s="117"/>
    </row>
    <row r="11" spans="1:18" ht="21">
      <c r="A11" s="118"/>
      <c r="B11" s="102"/>
      <c r="C11" s="116" t="s">
        <v>177</v>
      </c>
      <c r="D11" s="117"/>
      <c r="E11" s="117"/>
      <c r="F11" s="117"/>
      <c r="G11" s="137"/>
      <c r="H11" s="137"/>
      <c r="I11" s="117"/>
      <c r="J11" s="117"/>
      <c r="K11" s="449"/>
      <c r="L11" s="137"/>
      <c r="M11" s="137"/>
      <c r="N11" s="117"/>
      <c r="O11" s="117"/>
      <c r="P11" s="137"/>
      <c r="Q11" s="137"/>
      <c r="R11" s="117"/>
    </row>
    <row r="12" spans="1:18" ht="21">
      <c r="A12" s="118"/>
      <c r="B12" s="102"/>
      <c r="C12" s="138" t="s">
        <v>178</v>
      </c>
      <c r="D12" s="117"/>
      <c r="E12" s="117"/>
      <c r="F12" s="117"/>
      <c r="G12" s="137"/>
      <c r="H12" s="137"/>
      <c r="I12" s="117"/>
      <c r="J12" s="117"/>
      <c r="K12" s="449"/>
      <c r="L12" s="137"/>
      <c r="M12" s="137"/>
      <c r="N12" s="117"/>
      <c r="O12" s="117"/>
      <c r="P12" s="137"/>
      <c r="Q12" s="137"/>
      <c r="R12" s="117"/>
    </row>
    <row r="13" spans="1:18" ht="21">
      <c r="A13" s="118"/>
      <c r="B13" s="136"/>
      <c r="C13" s="116" t="s">
        <v>177</v>
      </c>
      <c r="D13" s="117"/>
      <c r="E13" s="117"/>
      <c r="F13" s="117"/>
      <c r="G13" s="137"/>
      <c r="H13" s="137"/>
      <c r="I13" s="117"/>
      <c r="J13" s="117"/>
      <c r="K13" s="449"/>
      <c r="L13" s="137"/>
      <c r="M13" s="137"/>
      <c r="N13" s="117"/>
      <c r="O13" s="117"/>
      <c r="P13" s="137"/>
      <c r="Q13" s="137"/>
      <c r="R13" s="117"/>
    </row>
    <row r="14" spans="1:18" ht="21">
      <c r="A14" s="678"/>
      <c r="B14" s="679"/>
      <c r="C14" s="680"/>
      <c r="D14" s="681"/>
      <c r="E14" s="681"/>
      <c r="F14" s="681"/>
      <c r="G14" s="682"/>
      <c r="H14" s="682"/>
      <c r="I14" s="681"/>
      <c r="J14" s="681"/>
      <c r="K14" s="683"/>
      <c r="L14" s="682"/>
      <c r="M14" s="682"/>
      <c r="N14" s="681"/>
      <c r="O14" s="681"/>
      <c r="P14" s="682"/>
      <c r="Q14" s="682"/>
      <c r="R14" s="681"/>
    </row>
    <row r="15" spans="1:18" ht="21">
      <c r="A15" s="118"/>
      <c r="B15" s="494">
        <v>2</v>
      </c>
      <c r="C15" s="116" t="s">
        <v>303</v>
      </c>
      <c r="D15" s="117"/>
      <c r="E15" s="117"/>
      <c r="F15" s="117"/>
      <c r="G15" s="137"/>
      <c r="H15" s="137"/>
      <c r="I15" s="117"/>
      <c r="J15" s="117"/>
      <c r="K15" s="449"/>
      <c r="L15" s="137"/>
      <c r="M15" s="137"/>
      <c r="N15" s="117"/>
      <c r="O15" s="117"/>
      <c r="P15" s="137"/>
      <c r="Q15" s="137"/>
      <c r="R15" s="117"/>
    </row>
    <row r="16" spans="1:18" ht="21">
      <c r="A16" s="118"/>
      <c r="B16" s="102"/>
      <c r="C16" s="138" t="s">
        <v>176</v>
      </c>
      <c r="D16" s="117"/>
      <c r="E16" s="117"/>
      <c r="F16" s="117"/>
      <c r="G16" s="137"/>
      <c r="H16" s="137"/>
      <c r="I16" s="117"/>
      <c r="J16" s="117"/>
      <c r="K16" s="449"/>
      <c r="L16" s="137"/>
      <c r="M16" s="137"/>
      <c r="N16" s="117"/>
      <c r="O16" s="117"/>
      <c r="P16" s="137"/>
      <c r="Q16" s="137"/>
      <c r="R16" s="117"/>
    </row>
    <row r="17" spans="1:18" ht="21">
      <c r="A17" s="118"/>
      <c r="B17" s="102"/>
      <c r="C17" s="116" t="s">
        <v>177</v>
      </c>
      <c r="D17" s="117"/>
      <c r="E17" s="117"/>
      <c r="F17" s="117"/>
      <c r="G17" s="137"/>
      <c r="H17" s="137"/>
      <c r="I17" s="117"/>
      <c r="J17" s="117"/>
      <c r="K17" s="449"/>
      <c r="L17" s="137"/>
      <c r="M17" s="137"/>
      <c r="N17" s="117"/>
      <c r="O17" s="117"/>
      <c r="P17" s="137"/>
      <c r="Q17" s="137"/>
      <c r="R17" s="117"/>
    </row>
    <row r="18" spans="1:18" ht="21">
      <c r="A18" s="118"/>
      <c r="B18" s="102"/>
      <c r="C18" s="138" t="s">
        <v>178</v>
      </c>
      <c r="D18" s="117"/>
      <c r="E18" s="117"/>
      <c r="F18" s="117"/>
      <c r="G18" s="137"/>
      <c r="H18" s="137"/>
      <c r="I18" s="117"/>
      <c r="J18" s="117"/>
      <c r="K18" s="449"/>
      <c r="L18" s="137"/>
      <c r="M18" s="137"/>
      <c r="N18" s="117"/>
      <c r="O18" s="117"/>
      <c r="P18" s="137"/>
      <c r="Q18" s="137"/>
      <c r="R18" s="117"/>
    </row>
    <row r="19" spans="1:18" ht="21">
      <c r="A19" s="118"/>
      <c r="B19" s="136"/>
      <c r="C19" s="116" t="s">
        <v>177</v>
      </c>
      <c r="D19" s="117"/>
      <c r="E19" s="117"/>
      <c r="F19" s="117"/>
      <c r="G19" s="137"/>
      <c r="H19" s="137"/>
      <c r="I19" s="117"/>
      <c r="J19" s="117"/>
      <c r="K19" s="449"/>
      <c r="L19" s="137"/>
      <c r="M19" s="137"/>
      <c r="N19" s="117"/>
      <c r="O19" s="117"/>
      <c r="P19" s="137"/>
      <c r="Q19" s="137"/>
      <c r="R19" s="117"/>
    </row>
    <row r="20" spans="1:18" ht="21">
      <c r="A20" s="118"/>
      <c r="B20" s="494">
        <v>3</v>
      </c>
      <c r="C20" s="1534" t="s">
        <v>437</v>
      </c>
      <c r="D20" s="117"/>
      <c r="E20" s="117"/>
      <c r="F20" s="117"/>
      <c r="G20" s="137"/>
      <c r="H20" s="137"/>
      <c r="I20" s="117"/>
      <c r="J20" s="117"/>
      <c r="K20" s="449"/>
      <c r="L20" s="137"/>
      <c r="M20" s="137"/>
      <c r="N20" s="117"/>
      <c r="O20" s="117"/>
      <c r="P20" s="137"/>
      <c r="Q20" s="137"/>
      <c r="R20" s="117"/>
    </row>
    <row r="21" spans="1:18" ht="21">
      <c r="A21" s="118"/>
      <c r="B21" s="136"/>
      <c r="C21" s="1534"/>
      <c r="D21" s="117"/>
      <c r="E21" s="117"/>
      <c r="F21" s="117"/>
      <c r="G21" s="137"/>
      <c r="H21" s="137"/>
      <c r="I21" s="117"/>
      <c r="J21" s="117"/>
      <c r="K21" s="449"/>
      <c r="L21" s="137"/>
      <c r="M21" s="137"/>
      <c r="N21" s="117"/>
      <c r="O21" s="117"/>
      <c r="P21" s="137"/>
      <c r="Q21" s="137"/>
      <c r="R21" s="117"/>
    </row>
    <row r="22" spans="1:18" ht="21">
      <c r="A22" s="118"/>
      <c r="B22" s="136"/>
      <c r="C22" s="116"/>
      <c r="D22" s="117"/>
      <c r="E22" s="117"/>
      <c r="F22" s="117"/>
      <c r="G22" s="137"/>
      <c r="H22" s="137"/>
      <c r="I22" s="117"/>
      <c r="J22" s="117"/>
      <c r="K22" s="449"/>
      <c r="L22" s="137"/>
      <c r="M22" s="137"/>
      <c r="N22" s="117"/>
      <c r="O22" s="117"/>
      <c r="P22" s="137"/>
      <c r="Q22" s="137"/>
      <c r="R22" s="117"/>
    </row>
    <row r="23" spans="1:18" ht="21">
      <c r="A23" s="1531" t="s">
        <v>179</v>
      </c>
      <c r="B23" s="1532"/>
      <c r="C23" s="1532"/>
      <c r="D23" s="1533"/>
      <c r="E23" s="139"/>
      <c r="F23" s="139"/>
      <c r="G23" s="140"/>
      <c r="H23" s="140"/>
      <c r="I23" s="141"/>
      <c r="J23" s="139"/>
      <c r="K23" s="450"/>
      <c r="L23" s="140"/>
      <c r="M23" s="140"/>
      <c r="N23" s="141"/>
      <c r="O23" s="141"/>
      <c r="P23" s="140"/>
      <c r="Q23" s="140"/>
      <c r="R23" s="141"/>
    </row>
    <row r="25" ht="29.25">
      <c r="A25" s="451"/>
    </row>
  </sheetData>
  <sheetProtection/>
  <mergeCells count="6">
    <mergeCell ref="A23:D23"/>
    <mergeCell ref="C20:C21"/>
    <mergeCell ref="F6:I6"/>
    <mergeCell ref="K6:P6"/>
    <mergeCell ref="P7:P8"/>
    <mergeCell ref="H7:H8"/>
  </mergeCells>
  <printOptions/>
  <pageMargins left="0.28" right="0.2755905511811024" top="0.54" bottom="0.3937007874015748" header="0.1968503937007874" footer="0.2362204724409449"/>
  <pageSetup horizontalDpi="300" verticalDpi="300" orientation="landscape" paperSize="9" scale="80" r:id="rId1"/>
  <headerFooter alignWithMargins="0">
    <oddFooter>&amp;L&amp;10(&amp;D),(&amp;T)&amp;R&amp;10&amp;F.xls
Sheet&amp;A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20"/>
  <sheetViews>
    <sheetView showGridLines="0" view="pageBreakPreview" zoomScale="82" zoomScaleSheetLayoutView="82" zoomScalePageLayoutView="0" workbookViewId="0" topLeftCell="A1">
      <selection activeCell="C6" sqref="C6:H8"/>
    </sheetView>
  </sheetViews>
  <sheetFormatPr defaultColWidth="9.140625" defaultRowHeight="21.75"/>
  <cols>
    <col min="1" max="1" width="8.28125" style="23" customWidth="1"/>
    <col min="2" max="2" width="29.00390625" style="23" customWidth="1"/>
    <col min="3" max="4" width="14.140625" style="23" customWidth="1"/>
    <col min="5" max="5" width="13.7109375" style="23" customWidth="1"/>
    <col min="6" max="6" width="14.7109375" style="23" customWidth="1"/>
    <col min="7" max="7" width="15.00390625" style="23" customWidth="1"/>
    <col min="8" max="8" width="35.421875" style="23" customWidth="1"/>
    <col min="9" max="9" width="10.421875" style="23" customWidth="1"/>
    <col min="10" max="16384" width="9.140625" style="23" customWidth="1"/>
  </cols>
  <sheetData>
    <row r="1" spans="1:8" s="5" customFormat="1" ht="21">
      <c r="A1" s="5" t="s">
        <v>317</v>
      </c>
      <c r="C1" s="24"/>
      <c r="D1" s="24"/>
      <c r="E1" s="24" t="s">
        <v>233</v>
      </c>
      <c r="F1" s="24"/>
      <c r="G1" s="24"/>
      <c r="H1" s="47"/>
    </row>
    <row r="2" spans="1:7" s="5" customFormat="1" ht="21">
      <c r="A2" s="5" t="s">
        <v>219</v>
      </c>
      <c r="C2" s="24"/>
      <c r="D2" s="24"/>
      <c r="E2" s="24" t="s">
        <v>138</v>
      </c>
      <c r="F2" s="24"/>
      <c r="G2" s="24"/>
    </row>
    <row r="3" spans="1:7" s="5" customFormat="1" ht="21">
      <c r="A3" s="5" t="s">
        <v>341</v>
      </c>
      <c r="C3" s="24"/>
      <c r="D3" s="24"/>
      <c r="E3" s="24" t="s">
        <v>270</v>
      </c>
      <c r="F3" s="24"/>
      <c r="G3" s="24"/>
    </row>
    <row r="4" spans="1:7" s="5" customFormat="1" ht="21">
      <c r="A4" s="5" t="s">
        <v>435</v>
      </c>
      <c r="C4" s="6"/>
      <c r="D4" s="6"/>
      <c r="E4" s="6"/>
      <c r="F4" s="6"/>
      <c r="G4" s="6"/>
    </row>
    <row r="5" spans="3:7" s="5" customFormat="1" ht="12" customHeight="1">
      <c r="C5" s="6"/>
      <c r="D5" s="6"/>
      <c r="E5" s="6"/>
      <c r="F5" s="6"/>
      <c r="G5" s="6"/>
    </row>
    <row r="6" spans="1:8" s="5" customFormat="1" ht="23.25" customHeight="1">
      <c r="A6" s="26" t="s">
        <v>522</v>
      </c>
      <c r="B6" s="26" t="s">
        <v>334</v>
      </c>
      <c r="C6" s="1474" t="s">
        <v>132</v>
      </c>
      <c r="D6" s="1475"/>
      <c r="E6" s="1474" t="s">
        <v>133</v>
      </c>
      <c r="F6" s="1475"/>
      <c r="G6" s="1077" t="s">
        <v>134</v>
      </c>
      <c r="H6" s="26"/>
    </row>
    <row r="7" spans="1:8" s="5" customFormat="1" ht="23.25">
      <c r="A7" s="21"/>
      <c r="B7" s="9"/>
      <c r="C7" s="472" t="s">
        <v>320</v>
      </c>
      <c r="D7" s="473" t="s">
        <v>542</v>
      </c>
      <c r="E7" s="472" t="s">
        <v>320</v>
      </c>
      <c r="F7" s="473" t="s">
        <v>542</v>
      </c>
      <c r="G7" s="1078" t="s">
        <v>741</v>
      </c>
      <c r="H7" s="21" t="s">
        <v>377</v>
      </c>
    </row>
    <row r="8" spans="1:8" s="5" customFormat="1" ht="21">
      <c r="A8" s="27"/>
      <c r="B8" s="27"/>
      <c r="C8" s="489"/>
      <c r="D8" s="489"/>
      <c r="E8" s="489"/>
      <c r="F8" s="489"/>
      <c r="G8" s="1079"/>
      <c r="H8" s="22"/>
    </row>
    <row r="9" spans="1:8" s="5" customFormat="1" ht="21">
      <c r="A9" s="21"/>
      <c r="B9" s="44" t="s">
        <v>336</v>
      </c>
      <c r="C9" s="7">
        <f>+C10+C13+C16</f>
        <v>0</v>
      </c>
      <c r="D9" s="7">
        <f>+D10+D13+D16</f>
        <v>0</v>
      </c>
      <c r="E9" s="7">
        <f>+E10+E13+E16</f>
        <v>0</v>
      </c>
      <c r="F9" s="7">
        <f>+F10+F13+F16</f>
        <v>0</v>
      </c>
      <c r="G9" s="7">
        <f>+G10+G13+G16</f>
        <v>0</v>
      </c>
      <c r="H9" s="9"/>
    </row>
    <row r="10" spans="1:8" s="12" customFormat="1" ht="21">
      <c r="A10" s="28"/>
      <c r="B10" s="29" t="s">
        <v>332</v>
      </c>
      <c r="C10" s="30">
        <f>SUM(C11:C12)</f>
        <v>0</v>
      </c>
      <c r="D10" s="30">
        <f>+'รด205 ก (ตชว) จำแนกหน่วยงานย่อย'!C10</f>
        <v>0</v>
      </c>
      <c r="E10" s="30">
        <f>SUM(E11:E12)</f>
        <v>0</v>
      </c>
      <c r="F10" s="30">
        <f>SUM(F11:F12)</f>
        <v>0</v>
      </c>
      <c r="G10" s="30">
        <f>+'รด205 ก (ตชว) จำแนกหน่วยงานย่อย'!F10</f>
        <v>0</v>
      </c>
      <c r="H10" s="11"/>
    </row>
    <row r="11" spans="1:8" s="5" customFormat="1" ht="21">
      <c r="A11" s="31"/>
      <c r="B11" s="32"/>
      <c r="C11" s="33"/>
      <c r="D11" s="33"/>
      <c r="E11" s="33"/>
      <c r="F11" s="33"/>
      <c r="G11" s="33"/>
      <c r="H11" s="9"/>
    </row>
    <row r="12" spans="1:8" s="5" customFormat="1" ht="21">
      <c r="A12" s="31"/>
      <c r="B12" s="32"/>
      <c r="C12" s="33"/>
      <c r="D12" s="33"/>
      <c r="E12" s="33"/>
      <c r="F12" s="33"/>
      <c r="G12" s="33"/>
      <c r="H12" s="9"/>
    </row>
    <row r="13" spans="1:8" s="34" customFormat="1" ht="21">
      <c r="A13" s="28"/>
      <c r="B13" s="29" t="s">
        <v>337</v>
      </c>
      <c r="C13" s="30">
        <f>SUM(C14:C15)</f>
        <v>0</v>
      </c>
      <c r="D13" s="30">
        <f>+'รด205 ก (ตชว) จำแนกหน่วยงานย่อย'!C13</f>
        <v>0</v>
      </c>
      <c r="E13" s="30">
        <f>SUM(E14:E15)</f>
        <v>0</v>
      </c>
      <c r="F13" s="30">
        <f>SUM(F14:F15)</f>
        <v>0</v>
      </c>
      <c r="G13" s="30">
        <f>+'รด205 ก (ตชว) จำแนกหน่วยงานย่อย'!F13</f>
        <v>0</v>
      </c>
      <c r="H13" s="11"/>
    </row>
    <row r="14" spans="1:8" ht="21">
      <c r="A14" s="31"/>
      <c r="B14" s="32"/>
      <c r="C14" s="33"/>
      <c r="D14" s="207"/>
      <c r="E14" s="33"/>
      <c r="F14" s="33"/>
      <c r="G14" s="207"/>
      <c r="H14" s="35"/>
    </row>
    <row r="15" spans="1:8" ht="21">
      <c r="A15" s="31"/>
      <c r="B15" s="32"/>
      <c r="C15" s="33"/>
      <c r="D15" s="207"/>
      <c r="E15" s="33"/>
      <c r="F15" s="33"/>
      <c r="G15" s="207"/>
      <c r="H15" s="35"/>
    </row>
    <row r="16" spans="1:9" s="34" customFormat="1" ht="21">
      <c r="A16" s="28"/>
      <c r="B16" s="29" t="s">
        <v>338</v>
      </c>
      <c r="C16" s="30">
        <f>SUM(C17:C20)</f>
        <v>0</v>
      </c>
      <c r="D16" s="30">
        <f>+'รด205 ก (ตชว) จำแนกหน่วยงานย่อย'!C16</f>
        <v>0</v>
      </c>
      <c r="E16" s="30">
        <f>SUM(E17:E20)</f>
        <v>0</v>
      </c>
      <c r="F16" s="30">
        <f>SUM(F17:F20)</f>
        <v>0</v>
      </c>
      <c r="G16" s="30">
        <f>+'รด205 ก (ตชว) จำแนกหน่วยงานย่อย'!F16</f>
        <v>0</v>
      </c>
      <c r="H16" s="36"/>
      <c r="I16" s="37"/>
    </row>
    <row r="17" spans="1:9" s="41" customFormat="1" ht="21">
      <c r="A17" s="38"/>
      <c r="B17" s="32"/>
      <c r="C17" s="39"/>
      <c r="D17" s="39"/>
      <c r="E17" s="39"/>
      <c r="F17" s="39"/>
      <c r="G17" s="39"/>
      <c r="H17" s="32"/>
      <c r="I17" s="40"/>
    </row>
    <row r="18" spans="1:8" s="41" customFormat="1" ht="21">
      <c r="A18" s="38"/>
      <c r="B18" s="32"/>
      <c r="C18" s="39"/>
      <c r="D18" s="39"/>
      <c r="E18" s="39"/>
      <c r="F18" s="39"/>
      <c r="G18" s="39"/>
      <c r="H18" s="32"/>
    </row>
    <row r="19" spans="1:8" s="41" customFormat="1" ht="21">
      <c r="A19" s="38"/>
      <c r="B19" s="32"/>
      <c r="C19" s="39"/>
      <c r="D19" s="39"/>
      <c r="E19" s="39"/>
      <c r="F19" s="39"/>
      <c r="G19" s="39"/>
      <c r="H19" s="32"/>
    </row>
    <row r="20" spans="1:8" s="41" customFormat="1" ht="21">
      <c r="A20" s="263"/>
      <c r="B20" s="264"/>
      <c r="C20" s="265"/>
      <c r="D20" s="265"/>
      <c r="E20" s="265"/>
      <c r="F20" s="265"/>
      <c r="G20" s="265"/>
      <c r="H20" s="264"/>
    </row>
  </sheetData>
  <sheetProtection/>
  <mergeCells count="2">
    <mergeCell ref="E6:F6"/>
    <mergeCell ref="C6:D6"/>
  </mergeCells>
  <printOptions/>
  <pageMargins left="1.04" right="0.28" top="1.07" bottom="1" header="0.5" footer="0.52"/>
  <pageSetup horizontalDpi="360" verticalDpi="360" orientation="landscape" paperSize="9" r:id="rId1"/>
  <headerFooter alignWithMargins="0">
    <oddFooter>&amp;R&amp;10&amp;F/&amp;A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187"/>
  <sheetViews>
    <sheetView showGridLines="0" view="pageBreakPreview" zoomScaleSheetLayoutView="100" zoomScalePageLayoutView="0" workbookViewId="0" topLeftCell="A1">
      <pane xSplit="5" ySplit="6" topLeftCell="F82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C4" sqref="C4:G6"/>
    </sheetView>
  </sheetViews>
  <sheetFormatPr defaultColWidth="9.140625" defaultRowHeight="21.75"/>
  <cols>
    <col min="1" max="1" width="4.7109375" style="1083" customWidth="1"/>
    <col min="2" max="2" width="52.8515625" style="1083" customWidth="1"/>
    <col min="3" max="3" width="14.7109375" style="1083" bestFit="1" customWidth="1"/>
    <col min="4" max="5" width="12.7109375" style="1083" bestFit="1" customWidth="1"/>
    <col min="6" max="6" width="14.421875" style="1083" bestFit="1" customWidth="1"/>
    <col min="7" max="7" width="14.57421875" style="1083" customWidth="1"/>
    <col min="8" max="16384" width="9.140625" style="1083" customWidth="1"/>
  </cols>
  <sheetData>
    <row r="1" spans="1:7" ht="24.75">
      <c r="A1" s="1081" t="s">
        <v>740</v>
      </c>
      <c r="B1" s="1081"/>
      <c r="C1" s="1081"/>
      <c r="D1" s="1082"/>
      <c r="E1" s="1082"/>
      <c r="G1" s="1082" t="s">
        <v>525</v>
      </c>
    </row>
    <row r="2" spans="1:7" s="1086" customFormat="1" ht="24.75">
      <c r="A2" s="1081" t="s">
        <v>317</v>
      </c>
      <c r="B2" s="1081"/>
      <c r="C2" s="1081"/>
      <c r="D2" s="1084"/>
      <c r="E2" s="1084"/>
      <c r="F2" s="1084"/>
      <c r="G2" s="1085"/>
    </row>
    <row r="3" spans="1:6" s="1086" customFormat="1" ht="24.75">
      <c r="A3" s="1084" t="s">
        <v>453</v>
      </c>
      <c r="B3" s="1084"/>
      <c r="C3" s="1084"/>
      <c r="D3" s="1084"/>
      <c r="E3" s="1084"/>
      <c r="F3" s="1084"/>
    </row>
    <row r="4" spans="1:7" s="1086" customFormat="1" ht="24.75">
      <c r="A4" s="1087" t="s">
        <v>301</v>
      </c>
      <c r="B4" s="1088"/>
      <c r="C4" s="1478" t="s">
        <v>395</v>
      </c>
      <c r="D4" s="1478"/>
      <c r="E4" s="1478"/>
      <c r="F4" s="1478"/>
      <c r="G4" s="1478"/>
    </row>
    <row r="5" spans="1:7" s="1086" customFormat="1" ht="24.75">
      <c r="A5" s="1090" t="s">
        <v>302</v>
      </c>
      <c r="B5" s="1091" t="s">
        <v>390</v>
      </c>
      <c r="C5" s="1087" t="s">
        <v>739</v>
      </c>
      <c r="D5" s="1087" t="s">
        <v>739</v>
      </c>
      <c r="E5" s="1087" t="s">
        <v>739</v>
      </c>
      <c r="F5" s="1087" t="s">
        <v>739</v>
      </c>
      <c r="G5" s="1087" t="s">
        <v>997</v>
      </c>
    </row>
    <row r="6" spans="1:7" s="1094" customFormat="1" ht="25.5" thickBot="1">
      <c r="A6" s="1092" t="s">
        <v>315</v>
      </c>
      <c r="B6" s="1093"/>
      <c r="C6" s="1092"/>
      <c r="D6" s="1092"/>
      <c r="E6" s="1092"/>
      <c r="F6" s="1092"/>
      <c r="G6" s="1412" t="s">
        <v>741</v>
      </c>
    </row>
    <row r="7" spans="1:7" s="1095" customFormat="1" ht="27.75">
      <c r="A7" s="1186">
        <v>1</v>
      </c>
      <c r="B7" s="1379" t="s">
        <v>394</v>
      </c>
      <c r="C7" s="1186">
        <f>+C8+C43+C44+C26+C37</f>
        <v>0</v>
      </c>
      <c r="D7" s="1186">
        <f>+D8+D43+D44+D26+D37</f>
        <v>0</v>
      </c>
      <c r="E7" s="1186">
        <f>+E8+E43+E44+E26+E37</f>
        <v>0</v>
      </c>
      <c r="F7" s="1186">
        <f>+F8+F43+F44+F26+F37</f>
        <v>0</v>
      </c>
      <c r="G7" s="1186">
        <f>+G8+G43+G44+G26+G37</f>
        <v>0</v>
      </c>
    </row>
    <row r="8" spans="1:7" s="1096" customFormat="1" ht="24.75">
      <c r="A8" s="1199"/>
      <c r="B8" s="1380" t="s">
        <v>970</v>
      </c>
      <c r="C8" s="1199">
        <f>SUM(C9:C14)+C17</f>
        <v>0</v>
      </c>
      <c r="D8" s="1199">
        <f>SUM(D9:D14)+D17</f>
        <v>0</v>
      </c>
      <c r="E8" s="1199">
        <f>SUM(E9:E14)+E17</f>
        <v>0</v>
      </c>
      <c r="F8" s="1199">
        <f>SUM(F9:F14)+F17</f>
        <v>0</v>
      </c>
      <c r="G8" s="1199">
        <f>SUM(G9:G14)+G17</f>
        <v>0</v>
      </c>
    </row>
    <row r="9" spans="1:7" s="1097" customFormat="1" ht="24.75">
      <c r="A9" s="1174"/>
      <c r="B9" s="1381" t="s">
        <v>956</v>
      </c>
      <c r="C9" s="1174"/>
      <c r="D9" s="1174"/>
      <c r="E9" s="1174"/>
      <c r="F9" s="1174"/>
      <c r="G9" s="1174"/>
    </row>
    <row r="10" spans="1:7" s="1097" customFormat="1" ht="24.75">
      <c r="A10" s="1108"/>
      <c r="B10" s="1382" t="s">
        <v>957</v>
      </c>
      <c r="C10" s="1108"/>
      <c r="D10" s="1108"/>
      <c r="E10" s="1108"/>
      <c r="F10" s="1108"/>
      <c r="G10" s="1108"/>
    </row>
    <row r="11" spans="1:7" s="1097" customFormat="1" ht="24.75">
      <c r="A11" s="1108"/>
      <c r="B11" s="1382" t="s">
        <v>958</v>
      </c>
      <c r="C11" s="1108"/>
      <c r="D11" s="1108"/>
      <c r="E11" s="1108"/>
      <c r="F11" s="1108"/>
      <c r="G11" s="1108"/>
    </row>
    <row r="12" spans="1:7" s="1097" customFormat="1" ht="24.75">
      <c r="A12" s="1108"/>
      <c r="B12" s="1382" t="s">
        <v>959</v>
      </c>
      <c r="C12" s="1108"/>
      <c r="D12" s="1108"/>
      <c r="E12" s="1108"/>
      <c r="F12" s="1108"/>
      <c r="G12" s="1108"/>
    </row>
    <row r="13" spans="1:7" s="1097" customFormat="1" ht="24.75">
      <c r="A13" s="1108"/>
      <c r="B13" s="1382" t="s">
        <v>960</v>
      </c>
      <c r="C13" s="1108"/>
      <c r="D13" s="1108"/>
      <c r="E13" s="1108"/>
      <c r="F13" s="1108"/>
      <c r="G13" s="1108"/>
    </row>
    <row r="14" spans="1:7" s="1097" customFormat="1" ht="24.75">
      <c r="A14" s="1108"/>
      <c r="B14" s="1382" t="s">
        <v>961</v>
      </c>
      <c r="C14" s="1108"/>
      <c r="D14" s="1108"/>
      <c r="E14" s="1108"/>
      <c r="F14" s="1108"/>
      <c r="G14" s="1108"/>
    </row>
    <row r="15" spans="1:7" s="1098" customFormat="1" ht="49.5">
      <c r="A15" s="1116"/>
      <c r="B15" s="1383" t="s">
        <v>955</v>
      </c>
      <c r="C15" s="1126">
        <f>+C14*-0.03</f>
        <v>0</v>
      </c>
      <c r="D15" s="1126">
        <f>+D14*-0.03</f>
        <v>0</v>
      </c>
      <c r="E15" s="1126">
        <f>+E14*-0.03</f>
        <v>0</v>
      </c>
      <c r="F15" s="1126">
        <f>+F14*-0.03</f>
        <v>0</v>
      </c>
      <c r="G15" s="1126">
        <f>+G14*-0.03</f>
        <v>0</v>
      </c>
    </row>
    <row r="16" spans="1:7" s="1098" customFormat="1" ht="24.75">
      <c r="A16" s="1116"/>
      <c r="B16" s="1384" t="s">
        <v>952</v>
      </c>
      <c r="C16" s="1126">
        <f>+C14+C15</f>
        <v>0</v>
      </c>
      <c r="D16" s="1126">
        <f>+D14+D15</f>
        <v>0</v>
      </c>
      <c r="E16" s="1126">
        <f>+E14+E15</f>
        <v>0</v>
      </c>
      <c r="F16" s="1126">
        <f>+F14+F15</f>
        <v>0</v>
      </c>
      <c r="G16" s="1126">
        <f>+G14+G15</f>
        <v>0</v>
      </c>
    </row>
    <row r="17" spans="1:7" s="1097" customFormat="1" ht="24.75">
      <c r="A17" s="1108"/>
      <c r="B17" s="1382" t="s">
        <v>962</v>
      </c>
      <c r="C17" s="1145"/>
      <c r="D17" s="1145"/>
      <c r="E17" s="1145"/>
      <c r="F17" s="1145"/>
      <c r="G17" s="1145"/>
    </row>
    <row r="18" spans="1:7" s="1099" customFormat="1" ht="24.75">
      <c r="A18" s="1100"/>
      <c r="B18" s="1385" t="s">
        <v>947</v>
      </c>
      <c r="C18" s="1146">
        <f>+C19+C20+C21+C22+C23+C24</f>
        <v>0</v>
      </c>
      <c r="D18" s="1146">
        <f>+D19+D20+D21+D22+D23+D24</f>
        <v>0</v>
      </c>
      <c r="E18" s="1146">
        <f>+E19+E20+E21+E22+E23+E24</f>
        <v>0</v>
      </c>
      <c r="F18" s="1146">
        <f>+F19+F20+F21+F22+F23+F24</f>
        <v>0</v>
      </c>
      <c r="G18" s="1146">
        <f>+G19+G20+G21+G22+G23+G24</f>
        <v>0</v>
      </c>
    </row>
    <row r="19" spans="1:7" s="1101" customFormat="1" ht="24.75">
      <c r="A19" s="1100"/>
      <c r="B19" s="1386" t="s">
        <v>963</v>
      </c>
      <c r="C19" s="1148">
        <f>+(C8+C15)*-0.05</f>
        <v>0</v>
      </c>
      <c r="D19" s="1148">
        <f>+(D8+D15)*-0.05</f>
        <v>0</v>
      </c>
      <c r="E19" s="1148">
        <f>+(E8+E15)*-0.05</f>
        <v>0</v>
      </c>
      <c r="F19" s="1148">
        <f>+(F8+F15)*-0.05</f>
        <v>0</v>
      </c>
      <c r="G19" s="1148">
        <f>+(G8+G15)*-0.05</f>
        <v>0</v>
      </c>
    </row>
    <row r="20" spans="1:7" s="1101" customFormat="1" ht="24.75">
      <c r="A20" s="1100"/>
      <c r="B20" s="1386" t="s">
        <v>964</v>
      </c>
      <c r="C20" s="1148">
        <f>+(C8+C15)*-0.1</f>
        <v>0</v>
      </c>
      <c r="D20" s="1148">
        <f>+(D8+D15)*-0.1</f>
        <v>0</v>
      </c>
      <c r="E20" s="1148">
        <f>+(E8+E15)*-0.1</f>
        <v>0</v>
      </c>
      <c r="F20" s="1148">
        <f>+(F8+F15)*-0.1</f>
        <v>0</v>
      </c>
      <c r="G20" s="1148">
        <f>+(G8+G15)*-0.1</f>
        <v>0</v>
      </c>
    </row>
    <row r="21" spans="1:7" s="1099" customFormat="1" ht="24.75">
      <c r="A21" s="1100"/>
      <c r="B21" s="1386" t="s">
        <v>965</v>
      </c>
      <c r="C21" s="1148">
        <f>+(C8+C15)*-0.05</f>
        <v>0</v>
      </c>
      <c r="D21" s="1148">
        <f>+(D8+D15)*-0.05</f>
        <v>0</v>
      </c>
      <c r="E21" s="1148">
        <f>+(E8+E15)*-0.05</f>
        <v>0</v>
      </c>
      <c r="F21" s="1148">
        <f>+(F8+F15)*-0.05</f>
        <v>0</v>
      </c>
      <c r="G21" s="1148">
        <f>+(G8+G15)*-0.05</f>
        <v>0</v>
      </c>
    </row>
    <row r="22" spans="1:7" s="1098" customFormat="1" ht="24.75">
      <c r="A22" s="1116"/>
      <c r="B22" s="1387" t="s">
        <v>981</v>
      </c>
      <c r="C22" s="1149">
        <f>+(C8+C15)*-0.09</f>
        <v>0</v>
      </c>
      <c r="D22" s="1149">
        <f>+(D8+D15)*-0.09</f>
        <v>0</v>
      </c>
      <c r="E22" s="1149">
        <f>+(E8+E15)*-0.09</f>
        <v>0</v>
      </c>
      <c r="F22" s="1149">
        <f>+(F8+F15)*-0.09</f>
        <v>0</v>
      </c>
      <c r="G22" s="1149">
        <f>+(G8+G15)*-0.09</f>
        <v>0</v>
      </c>
    </row>
    <row r="23" spans="1:7" s="1098" customFormat="1" ht="26.25" customHeight="1">
      <c r="A23" s="1116"/>
      <c r="B23" s="1387" t="s">
        <v>966</v>
      </c>
      <c r="C23" s="1148">
        <f>+(C8+C15)*-0.01</f>
        <v>0</v>
      </c>
      <c r="D23" s="1148">
        <f>+(D8+D15)*-0.01</f>
        <v>0</v>
      </c>
      <c r="E23" s="1148">
        <f>+(E8+E15)*-0.01</f>
        <v>0</v>
      </c>
      <c r="F23" s="1148">
        <f>+(F8+F15)*-0.01</f>
        <v>0</v>
      </c>
      <c r="G23" s="1148">
        <f>+(G8+G15)*-0.01</f>
        <v>0</v>
      </c>
    </row>
    <row r="24" spans="1:7" s="1098" customFormat="1" ht="26.25" customHeight="1">
      <c r="A24" s="1116"/>
      <c r="B24" s="1387" t="s">
        <v>968</v>
      </c>
      <c r="C24" s="1148">
        <f>+(C8+C15)*-0.1</f>
        <v>0</v>
      </c>
      <c r="D24" s="1148">
        <f>+(D8+D15)*-0.1</f>
        <v>0</v>
      </c>
      <c r="E24" s="1148">
        <f>+(E8+E15)*-0.1</f>
        <v>0</v>
      </c>
      <c r="F24" s="1148">
        <f>+(F8+F15)*-0.1</f>
        <v>0</v>
      </c>
      <c r="G24" s="1148">
        <f>+(G8+G15)*-0.1</f>
        <v>0</v>
      </c>
    </row>
    <row r="25" spans="1:7" s="1096" customFormat="1" ht="24.75">
      <c r="A25" s="1131"/>
      <c r="B25" s="1154" t="s">
        <v>1009</v>
      </c>
      <c r="C25" s="1106">
        <f>+(C8+C15)+C18</f>
        <v>0</v>
      </c>
      <c r="D25" s="1106">
        <f>+(D8+D15)+D18</f>
        <v>0</v>
      </c>
      <c r="E25" s="1106">
        <f>+(E8+E15)+E18</f>
        <v>0</v>
      </c>
      <c r="F25" s="1106">
        <f>+(F8+F15)+F18</f>
        <v>0</v>
      </c>
      <c r="G25" s="1106">
        <f>+(G8+G15)+G18</f>
        <v>0</v>
      </c>
    </row>
    <row r="26" spans="1:7" s="1102" customFormat="1" ht="24.75">
      <c r="A26" s="1197"/>
      <c r="B26" s="1388" t="s">
        <v>976</v>
      </c>
      <c r="C26" s="1197"/>
      <c r="D26" s="1197"/>
      <c r="E26" s="1197"/>
      <c r="F26" s="1197"/>
      <c r="G26" s="1197"/>
    </row>
    <row r="27" spans="1:7" s="1103" customFormat="1" ht="24.75">
      <c r="A27" s="1136"/>
      <c r="B27" s="1389" t="s">
        <v>971</v>
      </c>
      <c r="C27" s="1136"/>
      <c r="D27" s="1136"/>
      <c r="E27" s="1136"/>
      <c r="F27" s="1136"/>
      <c r="G27" s="1136"/>
    </row>
    <row r="28" spans="1:7" s="1101" customFormat="1" ht="24.75">
      <c r="A28" s="1100"/>
      <c r="B28" s="1390" t="s">
        <v>972</v>
      </c>
      <c r="C28" s="1100">
        <f>+C26*0.25*-1</f>
        <v>0</v>
      </c>
      <c r="D28" s="1100">
        <f>+D26*0.25*-1</f>
        <v>0</v>
      </c>
      <c r="E28" s="1100">
        <f>+E26*0.25*-1</f>
        <v>0</v>
      </c>
      <c r="F28" s="1100">
        <f>+F26*0.25*-1</f>
        <v>0</v>
      </c>
      <c r="G28" s="1100">
        <f>+G26*0.25*-1</f>
        <v>0</v>
      </c>
    </row>
    <row r="29" spans="1:7" s="1101" customFormat="1" ht="24.75">
      <c r="A29" s="1100"/>
      <c r="B29" s="1390" t="s">
        <v>973</v>
      </c>
      <c r="C29" s="1100">
        <f>+C26*0.1*-1</f>
        <v>0</v>
      </c>
      <c r="D29" s="1100">
        <f>+D26*0.1*-1</f>
        <v>0</v>
      </c>
      <c r="E29" s="1100">
        <f>+E26*0.1*-1</f>
        <v>0</v>
      </c>
      <c r="F29" s="1100">
        <f>+F26*0.1*-1</f>
        <v>0</v>
      </c>
      <c r="G29" s="1100">
        <f>+G26*0.1*-1</f>
        <v>0</v>
      </c>
    </row>
    <row r="30" spans="1:7" s="1101" customFormat="1" ht="24.75">
      <c r="A30" s="1100"/>
      <c r="B30" s="1390" t="s">
        <v>974</v>
      </c>
      <c r="C30" s="1100">
        <f>+C26*0.05*-1</f>
        <v>0</v>
      </c>
      <c r="D30" s="1100">
        <f>+D26*0.05*-1</f>
        <v>0</v>
      </c>
      <c r="E30" s="1100">
        <f>+E26*0.05*-1</f>
        <v>0</v>
      </c>
      <c r="F30" s="1100">
        <f>+F26*0.05*-1</f>
        <v>0</v>
      </c>
      <c r="G30" s="1100">
        <f>+G26*0.05*-1</f>
        <v>0</v>
      </c>
    </row>
    <row r="31" spans="1:7" s="1101" customFormat="1" ht="24.75">
      <c r="A31" s="1100"/>
      <c r="B31" s="1390" t="s">
        <v>975</v>
      </c>
      <c r="C31" s="1100">
        <f>+C26*0.6*-1</f>
        <v>0</v>
      </c>
      <c r="D31" s="1100">
        <f>+D26*0.6*-1</f>
        <v>0</v>
      </c>
      <c r="E31" s="1100">
        <f>+E26*0.6*-1</f>
        <v>0</v>
      </c>
      <c r="F31" s="1100">
        <f>+F26*0.6*-1</f>
        <v>0</v>
      </c>
      <c r="G31" s="1100">
        <f>+G26*0.6*-1</f>
        <v>0</v>
      </c>
    </row>
    <row r="32" spans="1:7" s="1097" customFormat="1" ht="24.75">
      <c r="A32" s="1108"/>
      <c r="B32" s="1391" t="s">
        <v>947</v>
      </c>
      <c r="C32" s="1147">
        <f>+C33+C34+C35</f>
        <v>0</v>
      </c>
      <c r="D32" s="1147">
        <f>+D33+D34+D35</f>
        <v>0</v>
      </c>
      <c r="E32" s="1147">
        <f>+E33+E34+E35</f>
        <v>0</v>
      </c>
      <c r="F32" s="1147">
        <f>+F33+F34+F35</f>
        <v>0</v>
      </c>
      <c r="G32" s="1147">
        <f>+G33+G34+G35</f>
        <v>0</v>
      </c>
    </row>
    <row r="33" spans="1:7" s="1101" customFormat="1" ht="24.75">
      <c r="A33" s="1100"/>
      <c r="B33" s="1392" t="s">
        <v>963</v>
      </c>
      <c r="C33" s="1148">
        <f>+C31*0.05</f>
        <v>0</v>
      </c>
      <c r="D33" s="1148">
        <f>+D31*0.05</f>
        <v>0</v>
      </c>
      <c r="E33" s="1148">
        <f>+E31*0.05</f>
        <v>0</v>
      </c>
      <c r="F33" s="1148">
        <f>+F31*0.05</f>
        <v>0</v>
      </c>
      <c r="G33" s="1148">
        <f>+G31*0.05</f>
        <v>0</v>
      </c>
    </row>
    <row r="34" spans="1:7" s="1098" customFormat="1" ht="24.75">
      <c r="A34" s="1116"/>
      <c r="B34" s="1384" t="s">
        <v>966</v>
      </c>
      <c r="C34" s="1148">
        <f>+C31*0.01</f>
        <v>0</v>
      </c>
      <c r="D34" s="1148">
        <f>+D31*0.01</f>
        <v>0</v>
      </c>
      <c r="E34" s="1148">
        <f>+E31*0.01</f>
        <v>0</v>
      </c>
      <c r="F34" s="1148">
        <f>+F31*0.01</f>
        <v>0</v>
      </c>
      <c r="G34" s="1148">
        <f>+G31*0.01</f>
        <v>0</v>
      </c>
    </row>
    <row r="35" spans="1:7" s="1098" customFormat="1" ht="24.75">
      <c r="A35" s="1116"/>
      <c r="B35" s="1384" t="s">
        <v>968</v>
      </c>
      <c r="C35" s="1148">
        <f>+C31*0.1</f>
        <v>0</v>
      </c>
      <c r="D35" s="1148">
        <f>+D31*0.1</f>
        <v>0</v>
      </c>
      <c r="E35" s="1148">
        <f>+E31*0.1</f>
        <v>0</v>
      </c>
      <c r="F35" s="1148">
        <f>+F31*0.1</f>
        <v>0</v>
      </c>
      <c r="G35" s="1148">
        <f>+G31*0.1</f>
        <v>0</v>
      </c>
    </row>
    <row r="36" spans="1:7" s="1107" customFormat="1" ht="24.75">
      <c r="A36" s="1115"/>
      <c r="B36" s="1393" t="s">
        <v>1002</v>
      </c>
      <c r="C36" s="1106">
        <f>+C31+C32</f>
        <v>0</v>
      </c>
      <c r="D36" s="1106">
        <f>+D31+D32</f>
        <v>0</v>
      </c>
      <c r="E36" s="1106">
        <f>+E31+E32</f>
        <v>0</v>
      </c>
      <c r="F36" s="1106">
        <f>+F31+F32</f>
        <v>0</v>
      </c>
      <c r="G36" s="1106">
        <f>+G31+G32</f>
        <v>0</v>
      </c>
    </row>
    <row r="37" spans="1:7" s="1097" customFormat="1" ht="24.75">
      <c r="A37" s="1197"/>
      <c r="B37" s="1388" t="s">
        <v>977</v>
      </c>
      <c r="C37" s="1197"/>
      <c r="D37" s="1197"/>
      <c r="E37" s="1197"/>
      <c r="F37" s="1197"/>
      <c r="G37" s="1197"/>
    </row>
    <row r="38" spans="1:7" s="1099" customFormat="1" ht="24.75">
      <c r="A38" s="1100"/>
      <c r="B38" s="1394" t="s">
        <v>947</v>
      </c>
      <c r="C38" s="1148">
        <f>+C39+C40+C41</f>
        <v>0</v>
      </c>
      <c r="D38" s="1148">
        <f>+D39+D40+D41</f>
        <v>0</v>
      </c>
      <c r="E38" s="1148">
        <f>+E39+E40+E41</f>
        <v>0</v>
      </c>
      <c r="F38" s="1148">
        <f>+F39+F40+F41</f>
        <v>0</v>
      </c>
      <c r="G38" s="1148">
        <f>+G39+G40+G41</f>
        <v>0</v>
      </c>
    </row>
    <row r="39" spans="1:7" s="1101" customFormat="1" ht="24.75">
      <c r="A39" s="1100"/>
      <c r="B39" s="1395" t="s">
        <v>963</v>
      </c>
      <c r="C39" s="1148">
        <f>+C37*-0.05</f>
        <v>0</v>
      </c>
      <c r="D39" s="1148">
        <f>+D37*-0.05</f>
        <v>0</v>
      </c>
      <c r="E39" s="1148">
        <f>+E37*-0.05</f>
        <v>0</v>
      </c>
      <c r="F39" s="1148">
        <f>+F37*-0.05</f>
        <v>0</v>
      </c>
      <c r="G39" s="1148">
        <f>+G37*-0.05</f>
        <v>0</v>
      </c>
    </row>
    <row r="40" spans="1:7" s="1098" customFormat="1" ht="26.25" customHeight="1">
      <c r="A40" s="1116"/>
      <c r="B40" s="1396" t="s">
        <v>966</v>
      </c>
      <c r="C40" s="1148">
        <f>+C37*-0.01</f>
        <v>0</v>
      </c>
      <c r="D40" s="1148">
        <f>+D37*-0.01</f>
        <v>0</v>
      </c>
      <c r="E40" s="1148">
        <f>+E37*-0.01</f>
        <v>0</v>
      </c>
      <c r="F40" s="1148">
        <f>+F37*-0.01</f>
        <v>0</v>
      </c>
      <c r="G40" s="1148">
        <f>+G37*-0.01</f>
        <v>0</v>
      </c>
    </row>
    <row r="41" spans="1:7" s="1098" customFormat="1" ht="26.25" customHeight="1">
      <c r="A41" s="1116"/>
      <c r="B41" s="1396" t="s">
        <v>968</v>
      </c>
      <c r="C41" s="1148">
        <f>+C37*-0.1</f>
        <v>0</v>
      </c>
      <c r="D41" s="1148">
        <f>+D37*-0.1</f>
        <v>0</v>
      </c>
      <c r="E41" s="1148">
        <f>+E37*-0.1</f>
        <v>0</v>
      </c>
      <c r="F41" s="1148">
        <f>+F37*-0.1</f>
        <v>0</v>
      </c>
      <c r="G41" s="1148">
        <f>+G37*-0.1</f>
        <v>0</v>
      </c>
    </row>
    <row r="42" spans="1:7" s="1112" customFormat="1" ht="26.25" customHeight="1">
      <c r="A42" s="1139"/>
      <c r="B42" s="1397" t="s">
        <v>978</v>
      </c>
      <c r="C42" s="1111">
        <f>+C37+C38</f>
        <v>0</v>
      </c>
      <c r="D42" s="1111">
        <f>+D37+D38</f>
        <v>0</v>
      </c>
      <c r="E42" s="1111">
        <f>+E37+E38</f>
        <v>0</v>
      </c>
      <c r="F42" s="1111">
        <f>+F37+F38</f>
        <v>0</v>
      </c>
      <c r="G42" s="1111">
        <f>+G37+G38</f>
        <v>0</v>
      </c>
    </row>
    <row r="43" spans="1:7" s="1097" customFormat="1" ht="24.75">
      <c r="A43" s="1197"/>
      <c r="B43" s="1398" t="s">
        <v>979</v>
      </c>
      <c r="C43" s="1205"/>
      <c r="D43" s="1205"/>
      <c r="E43" s="1205"/>
      <c r="F43" s="1205"/>
      <c r="G43" s="1205"/>
    </row>
    <row r="44" spans="1:7" s="1102" customFormat="1" ht="24.75">
      <c r="A44" s="1197"/>
      <c r="B44" s="1388" t="s">
        <v>980</v>
      </c>
      <c r="C44" s="1197"/>
      <c r="D44" s="1197"/>
      <c r="E44" s="1197"/>
      <c r="F44" s="1197"/>
      <c r="G44" s="1197"/>
    </row>
    <row r="45" spans="1:7" s="1113" customFormat="1" ht="27.75">
      <c r="A45" s="1118"/>
      <c r="B45" s="1399" t="s">
        <v>1001</v>
      </c>
      <c r="C45" s="1118">
        <f>+C25+C36+C42+C43+C44</f>
        <v>0</v>
      </c>
      <c r="D45" s="1118">
        <f>+D25+D36+D42+D43+D44</f>
        <v>0</v>
      </c>
      <c r="E45" s="1118">
        <f>+E25+E36+E42+E43+E44</f>
        <v>0</v>
      </c>
      <c r="F45" s="1118">
        <f>+F25+F36+F42+F43+F44</f>
        <v>0</v>
      </c>
      <c r="G45" s="1118">
        <f>+G25+G36+G42+G43+G44</f>
        <v>0</v>
      </c>
    </row>
    <row r="46" spans="1:7" s="1095" customFormat="1" ht="27.75">
      <c r="A46" s="1184">
        <v>2</v>
      </c>
      <c r="B46" s="1400" t="s">
        <v>391</v>
      </c>
      <c r="C46" s="1186">
        <f>+C47+C51</f>
        <v>0</v>
      </c>
      <c r="D46" s="1186">
        <f>+D47+D51</f>
        <v>0</v>
      </c>
      <c r="E46" s="1186">
        <f>+E47+E51</f>
        <v>0</v>
      </c>
      <c r="F46" s="1186">
        <f>+F47+F51</f>
        <v>0</v>
      </c>
      <c r="G46" s="1186">
        <f>+G47+G51</f>
        <v>0</v>
      </c>
    </row>
    <row r="47" spans="1:7" s="1097" customFormat="1" ht="24.75">
      <c r="A47" s="1195"/>
      <c r="B47" s="1388" t="s">
        <v>998</v>
      </c>
      <c r="C47" s="1197"/>
      <c r="D47" s="1197"/>
      <c r="E47" s="1197"/>
      <c r="F47" s="1197"/>
      <c r="G47" s="1197"/>
    </row>
    <row r="48" spans="1:7" s="1096" customFormat="1" ht="24.75">
      <c r="A48" s="1115"/>
      <c r="B48" s="1394" t="s">
        <v>947</v>
      </c>
      <c r="C48" s="1131">
        <f>+C49</f>
        <v>0</v>
      </c>
      <c r="D48" s="1131">
        <f>+D49</f>
        <v>0</v>
      </c>
      <c r="E48" s="1131">
        <f>+E49</f>
        <v>0</v>
      </c>
      <c r="F48" s="1131">
        <f>+F49</f>
        <v>0</v>
      </c>
      <c r="G48" s="1131">
        <f>+G49</f>
        <v>0</v>
      </c>
    </row>
    <row r="49" spans="1:7" s="1099" customFormat="1" ht="24.75">
      <c r="A49" s="1116"/>
      <c r="B49" s="1390" t="s">
        <v>948</v>
      </c>
      <c r="C49" s="1100">
        <f>+C47*-0.1</f>
        <v>0</v>
      </c>
      <c r="D49" s="1100">
        <f>+D47*-0.1</f>
        <v>0</v>
      </c>
      <c r="E49" s="1100">
        <f>+E47*-0.1</f>
        <v>0</v>
      </c>
      <c r="F49" s="1100">
        <f>+F47*-0.1</f>
        <v>0</v>
      </c>
      <c r="G49" s="1100">
        <f>+G47*-0.1</f>
        <v>0</v>
      </c>
    </row>
    <row r="50" spans="1:7" s="1097" customFormat="1" ht="24.75">
      <c r="A50" s="1114"/>
      <c r="B50" s="1153" t="s">
        <v>1008</v>
      </c>
      <c r="C50" s="1118">
        <f>+C47+C48</f>
        <v>0</v>
      </c>
      <c r="D50" s="1118">
        <f>+D47+D48</f>
        <v>0</v>
      </c>
      <c r="E50" s="1118">
        <f>+E47+E48</f>
        <v>0</v>
      </c>
      <c r="F50" s="1118">
        <f>+F47+F48</f>
        <v>0</v>
      </c>
      <c r="G50" s="1118">
        <f>+G47+G48</f>
        <v>0</v>
      </c>
    </row>
    <row r="51" spans="1:7" s="1097" customFormat="1" ht="24.75">
      <c r="A51" s="1195"/>
      <c r="B51" s="1388" t="s">
        <v>969</v>
      </c>
      <c r="C51" s="1197"/>
      <c r="D51" s="1197"/>
      <c r="E51" s="1197"/>
      <c r="F51" s="1197"/>
      <c r="G51" s="1197"/>
    </row>
    <row r="52" spans="1:7" s="1119" customFormat="1" ht="24.75">
      <c r="A52" s="1114"/>
      <c r="B52" s="1389" t="s">
        <v>971</v>
      </c>
      <c r="C52" s="1108"/>
      <c r="D52" s="1108"/>
      <c r="E52" s="1108"/>
      <c r="F52" s="1108"/>
      <c r="G52" s="1108"/>
    </row>
    <row r="53" spans="1:7" s="1120" customFormat="1" ht="24.75">
      <c r="A53" s="1116"/>
      <c r="B53" s="1395" t="s">
        <v>949</v>
      </c>
      <c r="C53" s="1146">
        <f>+C51*-0.05</f>
        <v>0</v>
      </c>
      <c r="D53" s="1146">
        <f>+D51*-0.05</f>
        <v>0</v>
      </c>
      <c r="E53" s="1146">
        <f>+E51*-0.05</f>
        <v>0</v>
      </c>
      <c r="F53" s="1146">
        <f>+F51*-0.05</f>
        <v>0</v>
      </c>
      <c r="G53" s="1146">
        <f>+G51*-0.05</f>
        <v>0</v>
      </c>
    </row>
    <row r="54" spans="1:7" s="1120" customFormat="1" ht="24.75">
      <c r="A54" s="1116"/>
      <c r="B54" s="1395" t="s">
        <v>950</v>
      </c>
      <c r="C54" s="1146">
        <f>+C51*-0.015</f>
        <v>0</v>
      </c>
      <c r="D54" s="1146">
        <f>+D51*-0.015</f>
        <v>0</v>
      </c>
      <c r="E54" s="1146">
        <f>+E51*-0.015</f>
        <v>0</v>
      </c>
      <c r="F54" s="1146">
        <f>+F51*-0.015</f>
        <v>0</v>
      </c>
      <c r="G54" s="1146">
        <f>+G51*-0.015</f>
        <v>0</v>
      </c>
    </row>
    <row r="55" spans="1:7" s="1120" customFormat="1" ht="24.75">
      <c r="A55" s="1116"/>
      <c r="B55" s="1395" t="s">
        <v>951</v>
      </c>
      <c r="C55" s="1146">
        <f>+C51*-0.02</f>
        <v>0</v>
      </c>
      <c r="D55" s="1146">
        <f>+D51*-0.02</f>
        <v>0</v>
      </c>
      <c r="E55" s="1146">
        <f>+E51*-0.02</f>
        <v>0</v>
      </c>
      <c r="F55" s="1146">
        <f>+F51*-0.02</f>
        <v>0</v>
      </c>
      <c r="G55" s="1146">
        <f>+G51*-0.02</f>
        <v>0</v>
      </c>
    </row>
    <row r="56" spans="1:7" s="1120" customFormat="1" ht="24.75">
      <c r="A56" s="1116"/>
      <c r="B56" s="1395" t="s">
        <v>999</v>
      </c>
      <c r="C56" s="1146">
        <f>+C51*-0.015</f>
        <v>0</v>
      </c>
      <c r="D56" s="1146">
        <f>+D51*-0.015</f>
        <v>0</v>
      </c>
      <c r="E56" s="1146">
        <f>+E51*-0.015</f>
        <v>0</v>
      </c>
      <c r="F56" s="1146">
        <f>+F51*-0.015</f>
        <v>0</v>
      </c>
      <c r="G56" s="1146">
        <f>+G51*-0.015</f>
        <v>0</v>
      </c>
    </row>
    <row r="57" spans="1:7" s="1097" customFormat="1" ht="24.75">
      <c r="A57" s="1114"/>
      <c r="B57" s="1401" t="s">
        <v>1000</v>
      </c>
      <c r="C57" s="1108">
        <f>+C51*-0.9</f>
        <v>0</v>
      </c>
      <c r="D57" s="1108">
        <f>+D51*-0.9</f>
        <v>0</v>
      </c>
      <c r="E57" s="1108">
        <f>+E51*-0.9</f>
        <v>0</v>
      </c>
      <c r="F57" s="1108">
        <f>+F51*-0.9</f>
        <v>0</v>
      </c>
      <c r="G57" s="1108">
        <f>+G51*-0.9</f>
        <v>0</v>
      </c>
    </row>
    <row r="58" spans="1:7" s="1096" customFormat="1" ht="24.75">
      <c r="A58" s="1157"/>
      <c r="B58" s="1153" t="s">
        <v>1003</v>
      </c>
      <c r="C58" s="1123">
        <f>-C57</f>
        <v>0</v>
      </c>
      <c r="D58" s="1123">
        <f>-D57</f>
        <v>0</v>
      </c>
      <c r="E58" s="1123">
        <f>-E57</f>
        <v>0</v>
      </c>
      <c r="F58" s="1123">
        <f>-F57</f>
        <v>0</v>
      </c>
      <c r="G58" s="1123">
        <f>-G57</f>
        <v>0</v>
      </c>
    </row>
    <row r="59" spans="1:7" s="1096" customFormat="1" ht="24.75">
      <c r="A59" s="1121"/>
      <c r="B59" s="1155" t="s">
        <v>1004</v>
      </c>
      <c r="C59" s="1123">
        <f>+C58+C50</f>
        <v>0</v>
      </c>
      <c r="D59" s="1123">
        <f>+D58+D50</f>
        <v>0</v>
      </c>
      <c r="E59" s="1123">
        <f>+E58+E50</f>
        <v>0</v>
      </c>
      <c r="F59" s="1123">
        <f>+F58+F50</f>
        <v>0</v>
      </c>
      <c r="G59" s="1123">
        <f>+G58+G50</f>
        <v>0</v>
      </c>
    </row>
    <row r="60" spans="1:7" s="1096" customFormat="1" ht="24.75">
      <c r="A60" s="1184">
        <v>3</v>
      </c>
      <c r="B60" s="1400" t="s">
        <v>392</v>
      </c>
      <c r="C60" s="1186"/>
      <c r="D60" s="1186"/>
      <c r="E60" s="1186"/>
      <c r="F60" s="1186"/>
      <c r="G60" s="1186"/>
    </row>
    <row r="61" spans="1:7" s="1097" customFormat="1" ht="24.75">
      <c r="A61" s="1115"/>
      <c r="B61" s="1402" t="s">
        <v>947</v>
      </c>
      <c r="C61" s="1131">
        <f>+C62</f>
        <v>0</v>
      </c>
      <c r="D61" s="1131">
        <f>+D62</f>
        <v>0</v>
      </c>
      <c r="E61" s="1131">
        <f>+E62</f>
        <v>0</v>
      </c>
      <c r="F61" s="1131">
        <f>+F62</f>
        <v>0</v>
      </c>
      <c r="G61" s="1131">
        <f>+G62</f>
        <v>0</v>
      </c>
    </row>
    <row r="62" spans="1:7" s="1097" customFormat="1" ht="24.75">
      <c r="A62" s="1114"/>
      <c r="B62" s="1403" t="s">
        <v>948</v>
      </c>
      <c r="C62" s="1108">
        <f>+C60*-0.1</f>
        <v>0</v>
      </c>
      <c r="D62" s="1108">
        <f>+D60*-0.1</f>
        <v>0</v>
      </c>
      <c r="E62" s="1108">
        <f>+E60*-0.1</f>
        <v>0</v>
      </c>
      <c r="F62" s="1108">
        <f>+F60*-0.1</f>
        <v>0</v>
      </c>
      <c r="G62" s="1108">
        <f>+G60*-0.1</f>
        <v>0</v>
      </c>
    </row>
    <row r="63" spans="1:7" s="1107" customFormat="1" ht="24.75">
      <c r="A63" s="1124"/>
      <c r="B63" s="1155" t="s">
        <v>1005</v>
      </c>
      <c r="C63" s="1118">
        <f>+C60+C61</f>
        <v>0</v>
      </c>
      <c r="D63" s="1118">
        <f>+D60+D61</f>
        <v>0</v>
      </c>
      <c r="E63" s="1118">
        <f>+E60+E61</f>
        <v>0</v>
      </c>
      <c r="F63" s="1118">
        <f>+F60+F61</f>
        <v>0</v>
      </c>
      <c r="G63" s="1118">
        <f>+G60+G61</f>
        <v>0</v>
      </c>
    </row>
    <row r="64" spans="1:7" s="1125" customFormat="1" ht="24.75">
      <c r="A64" s="1184">
        <v>4</v>
      </c>
      <c r="B64" s="1404" t="s">
        <v>982</v>
      </c>
      <c r="C64" s="1184">
        <f>+C65</f>
        <v>0</v>
      </c>
      <c r="D64" s="1184">
        <f>+D65</f>
        <v>0</v>
      </c>
      <c r="E64" s="1184">
        <f>+E65</f>
        <v>0</v>
      </c>
      <c r="F64" s="1184">
        <f>+F65</f>
        <v>0</v>
      </c>
      <c r="G64" s="1184">
        <f>+G65</f>
        <v>0</v>
      </c>
    </row>
    <row r="65" spans="1:7" s="1125" customFormat="1" ht="24.75">
      <c r="A65" s="1114"/>
      <c r="B65" s="1405" t="s">
        <v>318</v>
      </c>
      <c r="C65" s="1114"/>
      <c r="D65" s="1114"/>
      <c r="E65" s="1114"/>
      <c r="F65" s="1114"/>
      <c r="G65" s="1114"/>
    </row>
    <row r="66" spans="1:7" s="1125" customFormat="1" ht="24.75">
      <c r="A66" s="1114"/>
      <c r="B66" s="1405" t="s">
        <v>985</v>
      </c>
      <c r="C66" s="1114"/>
      <c r="D66" s="1114"/>
      <c r="E66" s="1114"/>
      <c r="F66" s="1114"/>
      <c r="G66" s="1114"/>
    </row>
    <row r="67" spans="1:7" s="1097" customFormat="1" ht="24.75">
      <c r="A67" s="1114"/>
      <c r="B67" s="1406" t="s">
        <v>983</v>
      </c>
      <c r="C67" s="1114">
        <f>+C65-C66</f>
        <v>0</v>
      </c>
      <c r="D67" s="1114">
        <f>+D65-D66</f>
        <v>0</v>
      </c>
      <c r="E67" s="1114">
        <f>+E65-E66</f>
        <v>0</v>
      </c>
      <c r="F67" s="1114">
        <f>+F65-F66</f>
        <v>0</v>
      </c>
      <c r="G67" s="1114">
        <f>+G65-G66</f>
        <v>0</v>
      </c>
    </row>
    <row r="68" spans="1:7" s="1127" customFormat="1" ht="24.75">
      <c r="A68" s="1114"/>
      <c r="B68" s="1407" t="s">
        <v>947</v>
      </c>
      <c r="C68" s="1108">
        <f>+C69</f>
        <v>0</v>
      </c>
      <c r="D68" s="1108">
        <f>+D69</f>
        <v>0</v>
      </c>
      <c r="E68" s="1108">
        <f>+E69</f>
        <v>0</v>
      </c>
      <c r="F68" s="1108">
        <f>+F69</f>
        <v>0</v>
      </c>
      <c r="G68" s="1108">
        <f>+G69</f>
        <v>0</v>
      </c>
    </row>
    <row r="69" spans="1:7" s="1130" customFormat="1" ht="24.75">
      <c r="A69" s="1126"/>
      <c r="B69" s="1408" t="s">
        <v>984</v>
      </c>
      <c r="C69" s="1100">
        <f>+C67*-0.5</f>
        <v>0</v>
      </c>
      <c r="D69" s="1100">
        <f>+D67*-0.5</f>
        <v>0</v>
      </c>
      <c r="E69" s="1100">
        <f>+E67*-0.5</f>
        <v>0</v>
      </c>
      <c r="F69" s="1100">
        <f>+F67*-0.5</f>
        <v>0</v>
      </c>
      <c r="G69" s="1100">
        <f>+G67*-0.5</f>
        <v>0</v>
      </c>
    </row>
    <row r="70" spans="1:7" s="1132" customFormat="1" ht="24.75">
      <c r="A70" s="1128"/>
      <c r="B70" s="1155" t="s">
        <v>1006</v>
      </c>
      <c r="C70" s="1129">
        <f>+C67+C68</f>
        <v>0</v>
      </c>
      <c r="D70" s="1129">
        <f>+D67+D68</f>
        <v>0</v>
      </c>
      <c r="E70" s="1129">
        <f>+E67+E68</f>
        <v>0</v>
      </c>
      <c r="F70" s="1129">
        <f>+F67+F68</f>
        <v>0</v>
      </c>
      <c r="G70" s="1129">
        <f>+G67+G68</f>
        <v>0</v>
      </c>
    </row>
    <row r="71" spans="1:7" s="1096" customFormat="1" ht="24.75">
      <c r="A71" s="1184">
        <v>5</v>
      </c>
      <c r="B71" s="1400" t="s">
        <v>986</v>
      </c>
      <c r="C71" s="1186"/>
      <c r="D71" s="1186"/>
      <c r="E71" s="1186"/>
      <c r="F71" s="1186"/>
      <c r="G71" s="1186"/>
    </row>
    <row r="72" spans="1:7" s="1119" customFormat="1" ht="24.75">
      <c r="A72" s="1188">
        <v>6</v>
      </c>
      <c r="B72" s="1409" t="s">
        <v>393</v>
      </c>
      <c r="C72" s="1190"/>
      <c r="D72" s="1190"/>
      <c r="E72" s="1190"/>
      <c r="F72" s="1190"/>
      <c r="G72" s="1190"/>
    </row>
    <row r="73" spans="1:7" s="1120" customFormat="1" ht="24.75">
      <c r="A73" s="1114"/>
      <c r="B73" s="1389" t="s">
        <v>971</v>
      </c>
      <c r="C73" s="1108"/>
      <c r="D73" s="1108"/>
      <c r="E73" s="1108"/>
      <c r="F73" s="1108"/>
      <c r="G73" s="1108"/>
    </row>
    <row r="74" spans="1:7" s="1120" customFormat="1" ht="24.75">
      <c r="A74" s="1116"/>
      <c r="B74" s="1395" t="s">
        <v>949</v>
      </c>
      <c r="C74" s="1146">
        <f>+C72*-0.05</f>
        <v>0</v>
      </c>
      <c r="D74" s="1146">
        <f>+D72*-0.05</f>
        <v>0</v>
      </c>
      <c r="E74" s="1146">
        <f>+E72*-0.05</f>
        <v>0</v>
      </c>
      <c r="F74" s="1146">
        <f>+F72*-0.05</f>
        <v>0</v>
      </c>
      <c r="G74" s="1146">
        <f>+G72*-0.05</f>
        <v>0</v>
      </c>
    </row>
    <row r="75" spans="1:7" s="1120" customFormat="1" ht="24.75">
      <c r="A75" s="1116"/>
      <c r="B75" s="1395" t="s">
        <v>950</v>
      </c>
      <c r="C75" s="1146">
        <f>+C72*-0.015</f>
        <v>0</v>
      </c>
      <c r="D75" s="1146">
        <f>+D72*-0.015</f>
        <v>0</v>
      </c>
      <c r="E75" s="1146">
        <f>+E72*-0.015</f>
        <v>0</v>
      </c>
      <c r="F75" s="1146">
        <f>+F72*-0.015</f>
        <v>0</v>
      </c>
      <c r="G75" s="1146">
        <f>+G72*-0.015</f>
        <v>0</v>
      </c>
    </row>
    <row r="76" spans="1:7" s="1120" customFormat="1" ht="24.75">
      <c r="A76" s="1116"/>
      <c r="B76" s="1395" t="s">
        <v>951</v>
      </c>
      <c r="C76" s="1146">
        <f>+C72*-0.02</f>
        <v>0</v>
      </c>
      <c r="D76" s="1146">
        <f>+D72*-0.02</f>
        <v>0</v>
      </c>
      <c r="E76" s="1146">
        <f>+E72*-0.02</f>
        <v>0</v>
      </c>
      <c r="F76" s="1146">
        <f>+F72*-0.02</f>
        <v>0</v>
      </c>
      <c r="G76" s="1146">
        <f>+G72*-0.02</f>
        <v>0</v>
      </c>
    </row>
    <row r="77" spans="1:7" s="1097" customFormat="1" ht="24.75">
      <c r="A77" s="1116"/>
      <c r="B77" s="1395" t="s">
        <v>999</v>
      </c>
      <c r="C77" s="1146">
        <f>+C72*-0.015</f>
        <v>0</v>
      </c>
      <c r="D77" s="1146">
        <f>+D72*-0.015</f>
        <v>0</v>
      </c>
      <c r="E77" s="1146">
        <f>+E72*-0.015</f>
        <v>0</v>
      </c>
      <c r="F77" s="1146">
        <f>+F72*-0.015</f>
        <v>0</v>
      </c>
      <c r="G77" s="1146">
        <f>+G72*-0.015</f>
        <v>0</v>
      </c>
    </row>
    <row r="78" spans="1:7" s="1095" customFormat="1" ht="27.75">
      <c r="A78" s="1114"/>
      <c r="B78" s="1410" t="s">
        <v>1000</v>
      </c>
      <c r="C78" s="1151">
        <f>+C72*-0.9</f>
        <v>0</v>
      </c>
      <c r="D78" s="1151">
        <f>+D72*-0.9</f>
        <v>0</v>
      </c>
      <c r="E78" s="1151">
        <f>+E72*-0.9</f>
        <v>0</v>
      </c>
      <c r="F78" s="1151">
        <f>+F72*-0.9</f>
        <v>0</v>
      </c>
      <c r="G78" s="1151">
        <f>+G72*-0.9</f>
        <v>0</v>
      </c>
    </row>
    <row r="79" spans="1:7" s="1097" customFormat="1" ht="24.75">
      <c r="A79" s="1124"/>
      <c r="B79" s="1155" t="s">
        <v>1007</v>
      </c>
      <c r="C79" s="1118">
        <f>-C78</f>
        <v>0</v>
      </c>
      <c r="D79" s="1118">
        <f>-D78</f>
        <v>0</v>
      </c>
      <c r="E79" s="1118">
        <f>-E78</f>
        <v>0</v>
      </c>
      <c r="F79" s="1118">
        <f>-F78</f>
        <v>0</v>
      </c>
      <c r="G79" s="1118">
        <f>-G78</f>
        <v>0</v>
      </c>
    </row>
    <row r="80" spans="1:7" s="1102" customFormat="1" ht="24.75">
      <c r="A80" s="1121" t="s">
        <v>987</v>
      </c>
      <c r="B80" s="1155"/>
      <c r="C80" s="1123"/>
      <c r="D80" s="1123"/>
      <c r="E80" s="1123"/>
      <c r="F80" s="1123"/>
      <c r="G80" s="1123"/>
    </row>
    <row r="81" spans="1:7" s="1101" customFormat="1" ht="24.75">
      <c r="A81" s="1118"/>
      <c r="B81" s="1154" t="s">
        <v>988</v>
      </c>
      <c r="C81" s="1118">
        <f>+C7+C46+C60+C64+C71+C72</f>
        <v>0</v>
      </c>
      <c r="D81" s="1118">
        <f>+D7+D46+D60+D64+D71+D72</f>
        <v>0</v>
      </c>
      <c r="E81" s="1118">
        <f>+E7+E46+E60+E64+E71+E72</f>
        <v>0</v>
      </c>
      <c r="F81" s="1118">
        <f>+F7+F46+F60+F64+F71+F72</f>
        <v>0</v>
      </c>
      <c r="G81" s="1118">
        <f>+G7+G46+G60+G64+G71+G72</f>
        <v>0</v>
      </c>
    </row>
    <row r="82" spans="1:7" s="1101" customFormat="1" ht="24.75">
      <c r="A82" s="1118"/>
      <c r="B82" s="1154" t="s">
        <v>989</v>
      </c>
      <c r="C82" s="1118">
        <f>+C83+C84+C85+C86+C87+C88</f>
        <v>0</v>
      </c>
      <c r="D82" s="1118">
        <f>+D83+D84+D85+D86+D87+D88</f>
        <v>0</v>
      </c>
      <c r="E82" s="1118">
        <f>+E83+E84+E85+E86+E87+E88</f>
        <v>0</v>
      </c>
      <c r="F82" s="1118">
        <f>+F83+F84+F85+F86+F87+F88</f>
        <v>0</v>
      </c>
      <c r="G82" s="1118">
        <f>+G83+G84+G85+G86+G87+G88</f>
        <v>0</v>
      </c>
    </row>
    <row r="83" spans="1:7" s="1099" customFormat="1" ht="24.75">
      <c r="A83" s="1100"/>
      <c r="B83" s="1386" t="s">
        <v>992</v>
      </c>
      <c r="C83" s="1148">
        <f>+C19+C33+C39</f>
        <v>0</v>
      </c>
      <c r="D83" s="1148">
        <f>+D19+D33+D39</f>
        <v>0</v>
      </c>
      <c r="E83" s="1148">
        <f>+E19+E33+E39</f>
        <v>0</v>
      </c>
      <c r="F83" s="1148">
        <f>+F19+F33+F39</f>
        <v>0</v>
      </c>
      <c r="G83" s="1148">
        <f>+G19+G33+G39</f>
        <v>0</v>
      </c>
    </row>
    <row r="84" spans="1:7" s="1098" customFormat="1" ht="24.75">
      <c r="A84" s="1100"/>
      <c r="B84" s="1386" t="s">
        <v>991</v>
      </c>
      <c r="C84" s="1148">
        <f>+C20+C28</f>
        <v>0</v>
      </c>
      <c r="D84" s="1148">
        <f>+D20+D28</f>
        <v>0</v>
      </c>
      <c r="E84" s="1148">
        <f>+E20+E28</f>
        <v>0</v>
      </c>
      <c r="F84" s="1148">
        <f>+F20+F28</f>
        <v>0</v>
      </c>
      <c r="G84" s="1148">
        <f>+G20+G28</f>
        <v>0</v>
      </c>
    </row>
    <row r="85" spans="1:7" s="1098" customFormat="1" ht="24.75">
      <c r="A85" s="1100"/>
      <c r="B85" s="1386" t="s">
        <v>990</v>
      </c>
      <c r="C85" s="1148">
        <f>+C21+C53+C69+C74</f>
        <v>0</v>
      </c>
      <c r="D85" s="1148">
        <f>+D21+D53+D69+D74</f>
        <v>0</v>
      </c>
      <c r="E85" s="1148">
        <f>+E21+E53+E69+E74</f>
        <v>0</v>
      </c>
      <c r="F85" s="1148">
        <f>+F21+F53+F69+F74</f>
        <v>0</v>
      </c>
      <c r="G85" s="1148">
        <f>+G21+G53+G69+G74</f>
        <v>0</v>
      </c>
    </row>
    <row r="86" spans="1:7" s="1098" customFormat="1" ht="24.75">
      <c r="A86" s="1116"/>
      <c r="B86" s="1387" t="s">
        <v>993</v>
      </c>
      <c r="C86" s="1149">
        <f>+C22</f>
        <v>0</v>
      </c>
      <c r="D86" s="1149">
        <f>+D22</f>
        <v>0</v>
      </c>
      <c r="E86" s="1149">
        <f>+E22</f>
        <v>0</v>
      </c>
      <c r="F86" s="1149">
        <f>+F22</f>
        <v>0</v>
      </c>
      <c r="G86" s="1149">
        <f>+G22</f>
        <v>0</v>
      </c>
    </row>
    <row r="87" spans="1:7" s="1102" customFormat="1" ht="24.75">
      <c r="A87" s="1116"/>
      <c r="B87" s="1387" t="s">
        <v>994</v>
      </c>
      <c r="C87" s="1148">
        <f>+C34+C40+C23+C55+C76</f>
        <v>0</v>
      </c>
      <c r="D87" s="1148">
        <f>+D34+D40+D23+D55+D76</f>
        <v>0</v>
      </c>
      <c r="E87" s="1148">
        <f>+E34+E40+E23+E55+E76</f>
        <v>0</v>
      </c>
      <c r="F87" s="1148">
        <f>+F34+F40+F23+F55+F76</f>
        <v>0</v>
      </c>
      <c r="G87" s="1148">
        <f>+G34+G40+G23+G55+G76</f>
        <v>0</v>
      </c>
    </row>
    <row r="88" spans="1:7" s="1132" customFormat="1" ht="25.5" thickBot="1">
      <c r="A88" s="1179"/>
      <c r="B88" s="1411" t="s">
        <v>995</v>
      </c>
      <c r="C88" s="1150">
        <f>+C24+C35+C41+C49+C62</f>
        <v>0</v>
      </c>
      <c r="D88" s="1150">
        <f>+D24+D35+D41+D49+D62</f>
        <v>0</v>
      </c>
      <c r="E88" s="1150">
        <f>+E24+E35+E41+E49+E62</f>
        <v>0</v>
      </c>
      <c r="F88" s="1150">
        <f>+F24+F35+F41+F49+F62</f>
        <v>0</v>
      </c>
      <c r="G88" s="1150">
        <f>+G24+G35+G41+G49+G62</f>
        <v>0</v>
      </c>
    </row>
    <row r="89" spans="1:7" ht="25.5" thickBot="1">
      <c r="A89" s="1143"/>
      <c r="B89" s="1156" t="s">
        <v>996</v>
      </c>
      <c r="C89" s="1413">
        <f>+C45+C59+C63+C70+C71+C79</f>
        <v>0</v>
      </c>
      <c r="D89" s="1413">
        <f>+D45+D59+D63+D70+D71+D79</f>
        <v>0</v>
      </c>
      <c r="E89" s="1413">
        <f>+E45+E59+E63+E70+E71+E79</f>
        <v>0</v>
      </c>
      <c r="F89" s="1413">
        <f>+F45+F59+F63+F70+F71+F79</f>
        <v>0</v>
      </c>
      <c r="G89" s="1413">
        <f>+G45+G59+G63+G70+G71+G79</f>
        <v>0</v>
      </c>
    </row>
    <row r="90" spans="1:7" ht="24.75">
      <c r="A90" s="1183" t="s">
        <v>483</v>
      </c>
      <c r="B90" s="1094"/>
      <c r="C90" s="1094"/>
      <c r="D90" s="1094"/>
      <c r="E90" s="1094"/>
      <c r="F90" s="1094"/>
      <c r="G90" s="1142"/>
    </row>
    <row r="91" spans="1:4" ht="22.5">
      <c r="A91" s="1135"/>
      <c r="B91" s="1135"/>
      <c r="C91" s="1135"/>
      <c r="D91" s="1135"/>
    </row>
    <row r="92" spans="1:4" ht="22.5">
      <c r="A92" s="1135"/>
      <c r="B92" s="1135"/>
      <c r="C92" s="1135"/>
      <c r="D92" s="1135"/>
    </row>
    <row r="93" spans="1:4" ht="22.5">
      <c r="A93" s="1135"/>
      <c r="B93" s="1135"/>
      <c r="C93" s="1135"/>
      <c r="D93" s="1135"/>
    </row>
    <row r="94" spans="1:4" ht="22.5">
      <c r="A94" s="1135"/>
      <c r="B94" s="1135"/>
      <c r="C94" s="1135"/>
      <c r="D94" s="1135"/>
    </row>
    <row r="95" spans="1:4" ht="22.5">
      <c r="A95" s="1135"/>
      <c r="B95" s="1135"/>
      <c r="C95" s="1135"/>
      <c r="D95" s="1135"/>
    </row>
    <row r="96" spans="1:4" ht="22.5">
      <c r="A96" s="1135"/>
      <c r="B96" s="1135"/>
      <c r="C96" s="1135"/>
      <c r="D96" s="1135"/>
    </row>
    <row r="97" spans="1:4" ht="22.5">
      <c r="A97" s="1135"/>
      <c r="B97" s="1135"/>
      <c r="C97" s="1135"/>
      <c r="D97" s="1135"/>
    </row>
    <row r="98" spans="1:4" ht="22.5">
      <c r="A98" s="1135"/>
      <c r="B98" s="1135"/>
      <c r="C98" s="1135"/>
      <c r="D98" s="1135"/>
    </row>
    <row r="99" spans="1:4" ht="22.5">
      <c r="A99" s="1135"/>
      <c r="B99" s="1135"/>
      <c r="C99" s="1135"/>
      <c r="D99" s="1135"/>
    </row>
    <row r="100" spans="1:4" ht="22.5">
      <c r="A100" s="1135"/>
      <c r="B100" s="1135"/>
      <c r="C100" s="1135"/>
      <c r="D100" s="1135"/>
    </row>
    <row r="101" spans="1:4" ht="22.5">
      <c r="A101" s="1135"/>
      <c r="B101" s="1135"/>
      <c r="C101" s="1135"/>
      <c r="D101" s="1135"/>
    </row>
    <row r="102" spans="1:4" ht="22.5">
      <c r="A102" s="1135"/>
      <c r="B102" s="1135"/>
      <c r="C102" s="1135"/>
      <c r="D102" s="1135"/>
    </row>
    <row r="103" spans="1:4" ht="22.5">
      <c r="A103" s="1135"/>
      <c r="B103" s="1135"/>
      <c r="C103" s="1135"/>
      <c r="D103" s="1135"/>
    </row>
    <row r="104" spans="1:4" ht="22.5">
      <c r="A104" s="1135"/>
      <c r="B104" s="1135"/>
      <c r="C104" s="1135"/>
      <c r="D104" s="1135"/>
    </row>
    <row r="105" spans="1:4" ht="22.5">
      <c r="A105" s="1135"/>
      <c r="B105" s="1135"/>
      <c r="C105" s="1135"/>
      <c r="D105" s="1135"/>
    </row>
    <row r="106" spans="1:4" ht="22.5">
      <c r="A106" s="1135"/>
      <c r="B106" s="1135"/>
      <c r="C106" s="1135"/>
      <c r="D106" s="1135"/>
    </row>
    <row r="107" spans="1:4" ht="22.5">
      <c r="A107" s="1135"/>
      <c r="B107" s="1135"/>
      <c r="C107" s="1135"/>
      <c r="D107" s="1135"/>
    </row>
    <row r="108" spans="1:4" ht="22.5">
      <c r="A108" s="1135"/>
      <c r="B108" s="1135"/>
      <c r="C108" s="1135"/>
      <c r="D108" s="1135"/>
    </row>
    <row r="109" spans="1:4" ht="22.5">
      <c r="A109" s="1135"/>
      <c r="B109" s="1135"/>
      <c r="C109" s="1135"/>
      <c r="D109" s="1135"/>
    </row>
    <row r="110" spans="1:4" ht="22.5">
      <c r="A110" s="1135"/>
      <c r="B110" s="1135"/>
      <c r="C110" s="1135"/>
      <c r="D110" s="1135"/>
    </row>
    <row r="111" spans="1:4" ht="22.5">
      <c r="A111" s="1135"/>
      <c r="B111" s="1135"/>
      <c r="C111" s="1135"/>
      <c r="D111" s="1135"/>
    </row>
    <row r="112" spans="1:4" ht="22.5">
      <c r="A112" s="1135"/>
      <c r="B112" s="1135"/>
      <c r="C112" s="1135"/>
      <c r="D112" s="1135"/>
    </row>
    <row r="113" spans="1:4" ht="22.5">
      <c r="A113" s="1135"/>
      <c r="B113" s="1135"/>
      <c r="C113" s="1135"/>
      <c r="D113" s="1135"/>
    </row>
    <row r="114" spans="1:4" ht="22.5">
      <c r="A114" s="1135"/>
      <c r="B114" s="1135"/>
      <c r="C114" s="1135"/>
      <c r="D114" s="1135"/>
    </row>
    <row r="115" spans="1:4" ht="22.5">
      <c r="A115" s="1135"/>
      <c r="B115" s="1135"/>
      <c r="C115" s="1135"/>
      <c r="D115" s="1135"/>
    </row>
    <row r="116" spans="1:4" ht="22.5">
      <c r="A116" s="1135"/>
      <c r="B116" s="1135"/>
      <c r="C116" s="1135"/>
      <c r="D116" s="1135"/>
    </row>
    <row r="117" spans="1:4" ht="22.5">
      <c r="A117" s="1135"/>
      <c r="B117" s="1135"/>
      <c r="C117" s="1135"/>
      <c r="D117" s="1135"/>
    </row>
    <row r="118" spans="1:4" ht="22.5">
      <c r="A118" s="1135"/>
      <c r="B118" s="1135"/>
      <c r="C118" s="1135"/>
      <c r="D118" s="1135"/>
    </row>
    <row r="119" spans="1:4" ht="22.5">
      <c r="A119" s="1135"/>
      <c r="B119" s="1135"/>
      <c r="C119" s="1135"/>
      <c r="D119" s="1135"/>
    </row>
    <row r="120" spans="1:4" ht="22.5">
      <c r="A120" s="1135"/>
      <c r="B120" s="1135"/>
      <c r="C120" s="1135"/>
      <c r="D120" s="1135"/>
    </row>
    <row r="121" spans="1:4" ht="22.5">
      <c r="A121" s="1135"/>
      <c r="B121" s="1135"/>
      <c r="C121" s="1135"/>
      <c r="D121" s="1135"/>
    </row>
    <row r="122" spans="1:4" ht="22.5">
      <c r="A122" s="1135"/>
      <c r="B122" s="1135"/>
      <c r="C122" s="1135"/>
      <c r="D122" s="1135"/>
    </row>
    <row r="123" spans="1:4" ht="22.5">
      <c r="A123" s="1135"/>
      <c r="B123" s="1135"/>
      <c r="C123" s="1135"/>
      <c r="D123" s="1135"/>
    </row>
    <row r="124" spans="1:4" ht="22.5">
      <c r="A124" s="1135"/>
      <c r="B124" s="1135"/>
      <c r="C124" s="1135"/>
      <c r="D124" s="1135"/>
    </row>
    <row r="125" spans="1:4" ht="22.5">
      <c r="A125" s="1135"/>
      <c r="B125" s="1135"/>
      <c r="C125" s="1135"/>
      <c r="D125" s="1135"/>
    </row>
    <row r="126" spans="1:4" ht="22.5">
      <c r="A126" s="1135"/>
      <c r="B126" s="1135"/>
      <c r="C126" s="1135"/>
      <c r="D126" s="1135"/>
    </row>
    <row r="127" spans="1:4" ht="22.5">
      <c r="A127" s="1135"/>
      <c r="B127" s="1135"/>
      <c r="C127" s="1135"/>
      <c r="D127" s="1135"/>
    </row>
    <row r="128" spans="1:4" ht="22.5">
      <c r="A128" s="1135"/>
      <c r="B128" s="1135"/>
      <c r="C128" s="1135"/>
      <c r="D128" s="1135"/>
    </row>
    <row r="129" spans="1:4" ht="22.5">
      <c r="A129" s="1135"/>
      <c r="B129" s="1135"/>
      <c r="C129" s="1135"/>
      <c r="D129" s="1135"/>
    </row>
    <row r="130" spans="1:4" ht="22.5">
      <c r="A130" s="1135"/>
      <c r="B130" s="1135"/>
      <c r="C130" s="1135"/>
      <c r="D130" s="1135"/>
    </row>
    <row r="131" spans="1:4" ht="22.5">
      <c r="A131" s="1135"/>
      <c r="B131" s="1135"/>
      <c r="C131" s="1135"/>
      <c r="D131" s="1135"/>
    </row>
    <row r="132" spans="1:4" ht="22.5">
      <c r="A132" s="1135"/>
      <c r="B132" s="1135"/>
      <c r="C132" s="1135"/>
      <c r="D132" s="1135"/>
    </row>
    <row r="133" spans="1:4" ht="22.5">
      <c r="A133" s="1135"/>
      <c r="B133" s="1135"/>
      <c r="C133" s="1135"/>
      <c r="D133" s="1135"/>
    </row>
    <row r="134" spans="1:4" ht="22.5">
      <c r="A134" s="1135"/>
      <c r="B134" s="1135"/>
      <c r="C134" s="1135"/>
      <c r="D134" s="1135"/>
    </row>
    <row r="135" spans="1:4" ht="22.5">
      <c r="A135" s="1135"/>
      <c r="B135" s="1135"/>
      <c r="C135" s="1135"/>
      <c r="D135" s="1135"/>
    </row>
    <row r="136" spans="1:4" ht="22.5">
      <c r="A136" s="1135"/>
      <c r="B136" s="1135"/>
      <c r="C136" s="1135"/>
      <c r="D136" s="1135"/>
    </row>
    <row r="137" spans="1:4" ht="22.5">
      <c r="A137" s="1135"/>
      <c r="B137" s="1135"/>
      <c r="C137" s="1135"/>
      <c r="D137" s="1135"/>
    </row>
    <row r="138" spans="1:4" ht="22.5">
      <c r="A138" s="1135"/>
      <c r="B138" s="1135"/>
      <c r="C138" s="1135"/>
      <c r="D138" s="1135"/>
    </row>
    <row r="139" spans="1:4" ht="22.5">
      <c r="A139" s="1135"/>
      <c r="B139" s="1135"/>
      <c r="C139" s="1135"/>
      <c r="D139" s="1135"/>
    </row>
    <row r="140" spans="1:4" ht="22.5">
      <c r="A140" s="1135"/>
      <c r="B140" s="1135"/>
      <c r="C140" s="1135"/>
      <c r="D140" s="1135"/>
    </row>
    <row r="141" spans="1:4" ht="22.5">
      <c r="A141" s="1135"/>
      <c r="B141" s="1135"/>
      <c r="C141" s="1135"/>
      <c r="D141" s="1135"/>
    </row>
    <row r="142" spans="1:4" ht="22.5">
      <c r="A142" s="1135"/>
      <c r="B142" s="1135"/>
      <c r="C142" s="1135"/>
      <c r="D142" s="1135"/>
    </row>
    <row r="143" spans="1:4" ht="22.5">
      <c r="A143" s="1135"/>
      <c r="B143" s="1135"/>
      <c r="C143" s="1135"/>
      <c r="D143" s="1135"/>
    </row>
    <row r="144" spans="1:4" ht="22.5">
      <c r="A144" s="1135"/>
      <c r="B144" s="1135"/>
      <c r="C144" s="1135"/>
      <c r="D144" s="1135"/>
    </row>
    <row r="145" spans="1:4" ht="22.5">
      <c r="A145" s="1135"/>
      <c r="B145" s="1135"/>
      <c r="C145" s="1135"/>
      <c r="D145" s="1135"/>
    </row>
    <row r="146" spans="1:4" ht="22.5">
      <c r="A146" s="1135"/>
      <c r="B146" s="1135"/>
      <c r="C146" s="1135"/>
      <c r="D146" s="1135"/>
    </row>
    <row r="147" spans="1:4" ht="22.5">
      <c r="A147" s="1135"/>
      <c r="B147" s="1135"/>
      <c r="C147" s="1135"/>
      <c r="D147" s="1135"/>
    </row>
    <row r="148" spans="1:4" ht="22.5">
      <c r="A148" s="1135"/>
      <c r="B148" s="1135"/>
      <c r="C148" s="1135"/>
      <c r="D148" s="1135"/>
    </row>
    <row r="149" spans="1:4" ht="22.5">
      <c r="A149" s="1135"/>
      <c r="B149" s="1135"/>
      <c r="C149" s="1135"/>
      <c r="D149" s="1135"/>
    </row>
    <row r="150" spans="1:4" ht="22.5">
      <c r="A150" s="1135"/>
      <c r="B150" s="1135"/>
      <c r="C150" s="1135"/>
      <c r="D150" s="1135"/>
    </row>
    <row r="151" spans="1:4" ht="22.5">
      <c r="A151" s="1135"/>
      <c r="B151" s="1135"/>
      <c r="C151" s="1135"/>
      <c r="D151" s="1135"/>
    </row>
    <row r="152" spans="1:4" ht="22.5">
      <c r="A152" s="1135"/>
      <c r="B152" s="1135"/>
      <c r="C152" s="1135"/>
      <c r="D152" s="1135"/>
    </row>
    <row r="153" spans="1:4" ht="22.5">
      <c r="A153" s="1135"/>
      <c r="B153" s="1135"/>
      <c r="C153" s="1135"/>
      <c r="D153" s="1135"/>
    </row>
    <row r="154" spans="1:4" ht="22.5">
      <c r="A154" s="1135"/>
      <c r="B154" s="1135"/>
      <c r="C154" s="1135"/>
      <c r="D154" s="1135"/>
    </row>
    <row r="155" spans="1:4" ht="22.5">
      <c r="A155" s="1135"/>
      <c r="B155" s="1135"/>
      <c r="C155" s="1135"/>
      <c r="D155" s="1135"/>
    </row>
    <row r="156" spans="1:4" ht="22.5">
      <c r="A156" s="1135"/>
      <c r="B156" s="1135"/>
      <c r="C156" s="1135"/>
      <c r="D156" s="1135"/>
    </row>
    <row r="157" spans="1:4" ht="22.5">
      <c r="A157" s="1135"/>
      <c r="B157" s="1135"/>
      <c r="C157" s="1135"/>
      <c r="D157" s="1135"/>
    </row>
    <row r="158" spans="1:4" ht="22.5">
      <c r="A158" s="1135"/>
      <c r="B158" s="1135"/>
      <c r="C158" s="1135"/>
      <c r="D158" s="1135"/>
    </row>
    <row r="159" spans="1:4" ht="22.5">
      <c r="A159" s="1135"/>
      <c r="B159" s="1135"/>
      <c r="C159" s="1135"/>
      <c r="D159" s="1135"/>
    </row>
    <row r="160" spans="1:4" ht="22.5">
      <c r="A160" s="1135"/>
      <c r="B160" s="1135"/>
      <c r="C160" s="1135"/>
      <c r="D160" s="1135"/>
    </row>
    <row r="161" spans="1:4" ht="22.5">
      <c r="A161" s="1135"/>
      <c r="B161" s="1135"/>
      <c r="C161" s="1135"/>
      <c r="D161" s="1135"/>
    </row>
    <row r="162" spans="1:4" ht="22.5">
      <c r="A162" s="1135"/>
      <c r="B162" s="1135"/>
      <c r="C162" s="1135"/>
      <c r="D162" s="1135"/>
    </row>
    <row r="163" spans="1:4" ht="22.5">
      <c r="A163" s="1135"/>
      <c r="B163" s="1135"/>
      <c r="C163" s="1135"/>
      <c r="D163" s="1135"/>
    </row>
    <row r="164" spans="1:4" ht="22.5">
      <c r="A164" s="1135"/>
      <c r="B164" s="1135"/>
      <c r="C164" s="1135"/>
      <c r="D164" s="1135"/>
    </row>
    <row r="165" spans="1:4" ht="22.5">
      <c r="A165" s="1135"/>
      <c r="B165" s="1135"/>
      <c r="C165" s="1135"/>
      <c r="D165" s="1135"/>
    </row>
    <row r="166" spans="1:4" ht="22.5">
      <c r="A166" s="1135"/>
      <c r="B166" s="1135"/>
      <c r="C166" s="1135"/>
      <c r="D166" s="1135"/>
    </row>
    <row r="167" spans="1:4" ht="22.5">
      <c r="A167" s="1135"/>
      <c r="B167" s="1135"/>
      <c r="C167" s="1135"/>
      <c r="D167" s="1135"/>
    </row>
    <row r="168" spans="1:4" ht="22.5">
      <c r="A168" s="1135"/>
      <c r="B168" s="1135"/>
      <c r="C168" s="1135"/>
      <c r="D168" s="1135"/>
    </row>
    <row r="169" spans="1:4" ht="22.5">
      <c r="A169" s="1135"/>
      <c r="B169" s="1135"/>
      <c r="C169" s="1135"/>
      <c r="D169" s="1135"/>
    </row>
    <row r="170" spans="1:4" ht="22.5">
      <c r="A170" s="1135"/>
      <c r="B170" s="1135"/>
      <c r="C170" s="1135"/>
      <c r="D170" s="1135"/>
    </row>
    <row r="171" spans="1:4" ht="22.5">
      <c r="A171" s="1135"/>
      <c r="B171" s="1135"/>
      <c r="C171" s="1135"/>
      <c r="D171" s="1135"/>
    </row>
    <row r="172" spans="1:4" ht="22.5">
      <c r="A172" s="1135"/>
      <c r="B172" s="1135"/>
      <c r="C172" s="1135"/>
      <c r="D172" s="1135"/>
    </row>
    <row r="173" spans="1:4" ht="22.5">
      <c r="A173" s="1135"/>
      <c r="B173" s="1135"/>
      <c r="C173" s="1135"/>
      <c r="D173" s="1135"/>
    </row>
    <row r="174" spans="1:4" ht="22.5">
      <c r="A174" s="1135"/>
      <c r="B174" s="1135"/>
      <c r="C174" s="1135"/>
      <c r="D174" s="1135"/>
    </row>
    <row r="175" spans="1:4" ht="22.5">
      <c r="A175" s="1135"/>
      <c r="B175" s="1135"/>
      <c r="C175" s="1135"/>
      <c r="D175" s="1135"/>
    </row>
    <row r="176" spans="1:4" ht="22.5">
      <c r="A176" s="1135"/>
      <c r="B176" s="1135"/>
      <c r="C176" s="1135"/>
      <c r="D176" s="1135"/>
    </row>
    <row r="177" spans="1:4" ht="22.5">
      <c r="A177" s="1135"/>
      <c r="B177" s="1135"/>
      <c r="C177" s="1135"/>
      <c r="D177" s="1135"/>
    </row>
    <row r="178" spans="1:4" ht="22.5">
      <c r="A178" s="1135"/>
      <c r="B178" s="1135"/>
      <c r="C178" s="1135"/>
      <c r="D178" s="1135"/>
    </row>
    <row r="179" spans="1:4" ht="22.5">
      <c r="A179" s="1135"/>
      <c r="B179" s="1135"/>
      <c r="C179" s="1135"/>
      <c r="D179" s="1135"/>
    </row>
    <row r="180" spans="1:4" ht="22.5">
      <c r="A180" s="1135"/>
      <c r="B180" s="1135"/>
      <c r="C180" s="1135"/>
      <c r="D180" s="1135"/>
    </row>
    <row r="181" spans="1:4" ht="22.5">
      <c r="A181" s="1135"/>
      <c r="B181" s="1135"/>
      <c r="C181" s="1135"/>
      <c r="D181" s="1135"/>
    </row>
    <row r="182" spans="1:4" ht="22.5">
      <c r="A182" s="1135"/>
      <c r="B182" s="1135"/>
      <c r="C182" s="1135"/>
      <c r="D182" s="1135"/>
    </row>
    <row r="183" spans="1:4" ht="22.5">
      <c r="A183" s="1135"/>
      <c r="B183" s="1135"/>
      <c r="C183" s="1135"/>
      <c r="D183" s="1135"/>
    </row>
    <row r="184" spans="1:4" ht="22.5">
      <c r="A184" s="1135"/>
      <c r="B184" s="1135"/>
      <c r="C184" s="1135"/>
      <c r="D184" s="1135"/>
    </row>
    <row r="185" spans="1:4" ht="22.5">
      <c r="A185" s="1135"/>
      <c r="B185" s="1135"/>
      <c r="C185" s="1135"/>
      <c r="D185" s="1135"/>
    </row>
    <row r="186" spans="1:4" ht="22.5">
      <c r="A186" s="1135"/>
      <c r="B186" s="1135"/>
      <c r="C186" s="1135"/>
      <c r="D186" s="1135"/>
    </row>
    <row r="187" spans="1:4" ht="22.5">
      <c r="A187" s="1135"/>
      <c r="D187" s="1135"/>
    </row>
  </sheetData>
  <sheetProtection/>
  <mergeCells count="1">
    <mergeCell ref="C4:G4"/>
  </mergeCells>
  <printOptions horizontalCentered="1"/>
  <pageMargins left="0.2362204724409449" right="0" top="0.45" bottom="0.3937007874015748" header="0.34" footer="0.1968503937007874"/>
  <pageSetup horizontalDpi="600" verticalDpi="600" orientation="portrait" paperSize="9" scale="70" r:id="rId1"/>
  <headerFooter alignWithMargins="0">
    <oddFooter>&amp;R&amp;"AngsanaUPC,ตัวปกติ"&amp;8&amp;F/&amp;A</oddFooter>
  </headerFooter>
  <rowBreaks count="1" manualBreakCount="1">
    <brk id="45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H20"/>
  <sheetViews>
    <sheetView showGridLines="0" view="pageBreakPreview" zoomScale="90" zoomScaleSheetLayoutView="90" zoomScalePageLayoutView="0" workbookViewId="0" topLeftCell="A1">
      <selection activeCell="J12" sqref="J12"/>
    </sheetView>
  </sheetViews>
  <sheetFormatPr defaultColWidth="9.140625" defaultRowHeight="21.75"/>
  <cols>
    <col min="1" max="1" width="8.28125" style="241" customWidth="1"/>
    <col min="2" max="2" width="29.00390625" style="241" customWidth="1"/>
    <col min="3" max="4" width="17.421875" style="241" customWidth="1"/>
    <col min="5" max="5" width="18.140625" style="241" bestFit="1" customWidth="1"/>
    <col min="6" max="6" width="16.421875" style="241" customWidth="1"/>
    <col min="7" max="7" width="31.00390625" style="241" customWidth="1"/>
    <col min="8" max="8" width="10.421875" style="241" customWidth="1"/>
    <col min="9" max="16384" width="9.140625" style="241" customWidth="1"/>
  </cols>
  <sheetData>
    <row r="1" spans="1:7" s="216" customFormat="1" ht="23.25">
      <c r="A1" s="216" t="s">
        <v>317</v>
      </c>
      <c r="D1" s="24" t="s">
        <v>233</v>
      </c>
      <c r="E1" s="293"/>
      <c r="F1" s="293"/>
      <c r="G1" s="214"/>
    </row>
    <row r="2" spans="1:6" s="216" customFormat="1" ht="23.25">
      <c r="A2" s="216" t="s">
        <v>219</v>
      </c>
      <c r="D2" s="24" t="s">
        <v>138</v>
      </c>
      <c r="E2" s="293"/>
      <c r="F2" s="293"/>
    </row>
    <row r="3" spans="1:6" s="216" customFormat="1" ht="23.25">
      <c r="A3" s="216" t="s">
        <v>341</v>
      </c>
      <c r="D3" s="24" t="s">
        <v>270</v>
      </c>
      <c r="E3" s="293"/>
      <c r="F3" s="293"/>
    </row>
    <row r="4" spans="1:6" s="216" customFormat="1" ht="23.25">
      <c r="A4" s="216" t="s">
        <v>434</v>
      </c>
      <c r="E4" s="161"/>
      <c r="F4" s="161"/>
    </row>
    <row r="5" spans="5:6" s="216" customFormat="1" ht="12" customHeight="1">
      <c r="E5" s="161"/>
      <c r="F5" s="161"/>
    </row>
    <row r="6" spans="1:7" s="216" customFormat="1" ht="21.75" customHeight="1">
      <c r="A6" s="26" t="s">
        <v>522</v>
      </c>
      <c r="B6" s="215" t="s">
        <v>334</v>
      </c>
      <c r="C6" s="1539" t="s">
        <v>741</v>
      </c>
      <c r="D6" s="1540"/>
      <c r="E6" s="1541"/>
      <c r="F6" s="1542" t="s">
        <v>239</v>
      </c>
      <c r="G6" s="215"/>
    </row>
    <row r="7" spans="1:7" s="216" customFormat="1" ht="23.25">
      <c r="A7" s="217"/>
      <c r="B7" s="220"/>
      <c r="C7" s="673" t="s">
        <v>739</v>
      </c>
      <c r="D7" s="673" t="s">
        <v>739</v>
      </c>
      <c r="E7" s="673" t="s">
        <v>739</v>
      </c>
      <c r="F7" s="1543"/>
      <c r="G7" s="217" t="s">
        <v>377</v>
      </c>
    </row>
    <row r="8" spans="1:7" s="216" customFormat="1" ht="23.25">
      <c r="A8" s="218"/>
      <c r="B8" s="218"/>
      <c r="C8" s="218"/>
      <c r="D8" s="218"/>
      <c r="E8" s="100"/>
      <c r="F8" s="1544"/>
      <c r="G8" s="219"/>
    </row>
    <row r="9" spans="1:7" s="216" customFormat="1" ht="23.25">
      <c r="A9" s="217"/>
      <c r="B9" s="294" t="s">
        <v>336</v>
      </c>
      <c r="C9" s="313">
        <f>+C10+C13+C16</f>
        <v>0</v>
      </c>
      <c r="D9" s="313">
        <f>+D10+D13+D16</f>
        <v>0</v>
      </c>
      <c r="E9" s="313">
        <f>+E10+E13+E16</f>
        <v>0</v>
      </c>
      <c r="F9" s="313">
        <f>SUM(C9:E9)</f>
        <v>0</v>
      </c>
      <c r="G9" s="220"/>
    </row>
    <row r="10" spans="1:7" s="299" customFormat="1" ht="22.5">
      <c r="A10" s="295"/>
      <c r="B10" s="296" t="s">
        <v>332</v>
      </c>
      <c r="C10" s="297">
        <f>SUM(C11:C12)</f>
        <v>0</v>
      </c>
      <c r="D10" s="297">
        <f>SUM(D11:D12)</f>
        <v>0</v>
      </c>
      <c r="E10" s="297">
        <f>SUM(E11:E12)</f>
        <v>0</v>
      </c>
      <c r="F10" s="297">
        <f>SUM(C10:E10)</f>
        <v>0</v>
      </c>
      <c r="G10" s="298"/>
    </row>
    <row r="11" spans="1:7" s="216" customFormat="1" ht="23.25">
      <c r="A11" s="245"/>
      <c r="B11" s="300"/>
      <c r="C11" s="300"/>
      <c r="D11" s="300"/>
      <c r="E11" s="99"/>
      <c r="F11" s="99"/>
      <c r="G11" s="220"/>
    </row>
    <row r="12" spans="1:7" s="216" customFormat="1" ht="23.25">
      <c r="A12" s="245"/>
      <c r="B12" s="300"/>
      <c r="C12" s="300"/>
      <c r="D12" s="300"/>
      <c r="E12" s="99"/>
      <c r="F12" s="99"/>
      <c r="G12" s="220"/>
    </row>
    <row r="13" spans="1:7" s="301" customFormat="1" ht="22.5">
      <c r="A13" s="295"/>
      <c r="B13" s="296" t="s">
        <v>337</v>
      </c>
      <c r="C13" s="297">
        <f>SUM(C14:C15)</f>
        <v>0</v>
      </c>
      <c r="D13" s="297">
        <f>SUM(D14:D15)</f>
        <v>0</v>
      </c>
      <c r="E13" s="297">
        <f>SUM(E14:E15)</f>
        <v>0</v>
      </c>
      <c r="F13" s="297">
        <f>SUM(C13:E13)</f>
        <v>0</v>
      </c>
      <c r="G13" s="298"/>
    </row>
    <row r="14" spans="1:7" ht="23.25">
      <c r="A14" s="245"/>
      <c r="B14" s="300"/>
      <c r="C14" s="300"/>
      <c r="D14" s="300"/>
      <c r="E14" s="302"/>
      <c r="F14" s="302"/>
      <c r="G14" s="303"/>
    </row>
    <row r="15" spans="1:7" ht="23.25">
      <c r="A15" s="245"/>
      <c r="B15" s="300"/>
      <c r="C15" s="300"/>
      <c r="D15" s="300"/>
      <c r="E15" s="302"/>
      <c r="F15" s="302"/>
      <c r="G15" s="303"/>
    </row>
    <row r="16" spans="1:8" s="301" customFormat="1" ht="22.5">
      <c r="A16" s="295"/>
      <c r="B16" s="296" t="s">
        <v>338</v>
      </c>
      <c r="C16" s="297">
        <f>SUM(C17:C20)</f>
        <v>0</v>
      </c>
      <c r="D16" s="297">
        <f>SUM(D17:D20)</f>
        <v>0</v>
      </c>
      <c r="E16" s="297">
        <f>SUM(E17:E20)</f>
        <v>0</v>
      </c>
      <c r="F16" s="297">
        <f>SUM(C16:E16)</f>
        <v>0</v>
      </c>
      <c r="G16" s="304"/>
      <c r="H16" s="305"/>
    </row>
    <row r="17" spans="1:8" s="309" customFormat="1" ht="23.25">
      <c r="A17" s="306"/>
      <c r="B17" s="300"/>
      <c r="C17" s="300"/>
      <c r="D17" s="300"/>
      <c r="E17" s="307"/>
      <c r="F17" s="307"/>
      <c r="G17" s="300"/>
      <c r="H17" s="308"/>
    </row>
    <row r="18" spans="1:7" s="309" customFormat="1" ht="23.25">
      <c r="A18" s="306"/>
      <c r="B18" s="300"/>
      <c r="C18" s="300"/>
      <c r="D18" s="300"/>
      <c r="E18" s="307"/>
      <c r="F18" s="307"/>
      <c r="G18" s="300"/>
    </row>
    <row r="19" spans="1:7" s="309" customFormat="1" ht="23.25">
      <c r="A19" s="306"/>
      <c r="B19" s="300"/>
      <c r="C19" s="300"/>
      <c r="D19" s="300"/>
      <c r="E19" s="307"/>
      <c r="F19" s="307"/>
      <c r="G19" s="300"/>
    </row>
    <row r="20" spans="1:7" s="309" customFormat="1" ht="23.25">
      <c r="A20" s="310"/>
      <c r="B20" s="311"/>
      <c r="C20" s="311"/>
      <c r="D20" s="311"/>
      <c r="E20" s="312"/>
      <c r="F20" s="312"/>
      <c r="G20" s="311"/>
    </row>
  </sheetData>
  <sheetProtection/>
  <mergeCells count="2">
    <mergeCell ref="C6:E6"/>
    <mergeCell ref="F6:F8"/>
  </mergeCells>
  <printOptions/>
  <pageMargins left="1.04" right="0.28" top="1.07" bottom="1" header="0.5" footer="0.52"/>
  <pageSetup horizontalDpi="360" verticalDpi="360" orientation="landscape" paperSize="9" r:id="rId1"/>
  <headerFooter alignWithMargins="0">
    <oddFooter>&amp;R&amp;10&amp;F/&amp;A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20"/>
  <sheetViews>
    <sheetView showGridLines="0" view="pageBreakPreview" zoomScaleSheetLayoutView="100" zoomScalePageLayoutView="0" workbookViewId="0" topLeftCell="A1">
      <selection activeCell="I12" sqref="I12"/>
    </sheetView>
  </sheetViews>
  <sheetFormatPr defaultColWidth="9.140625" defaultRowHeight="21.75"/>
  <cols>
    <col min="1" max="1" width="8.28125" style="23" customWidth="1"/>
    <col min="2" max="2" width="27.421875" style="23" customWidth="1"/>
    <col min="3" max="3" width="18.421875" style="23" customWidth="1"/>
    <col min="4" max="4" width="15.8515625" style="23" customWidth="1"/>
    <col min="5" max="5" width="14.421875" style="23" customWidth="1"/>
    <col min="6" max="6" width="15.7109375" style="23" customWidth="1"/>
    <col min="7" max="7" width="12.421875" style="23" customWidth="1"/>
    <col min="8" max="8" width="28.57421875" style="23" customWidth="1"/>
    <col min="9" max="16384" width="9.140625" style="23" customWidth="1"/>
  </cols>
  <sheetData>
    <row r="1" ht="21">
      <c r="G1" s="47"/>
    </row>
    <row r="2" spans="1:7" s="2" customFormat="1" ht="21">
      <c r="A2" s="2" t="s">
        <v>317</v>
      </c>
      <c r="C2" s="3" t="s">
        <v>234</v>
      </c>
      <c r="D2" s="3"/>
      <c r="E2" s="3"/>
      <c r="F2" s="3"/>
      <c r="G2" s="4"/>
    </row>
    <row r="3" spans="1:6" s="2" customFormat="1" ht="21">
      <c r="A3" s="2" t="s">
        <v>219</v>
      </c>
      <c r="C3" s="3" t="s">
        <v>325</v>
      </c>
      <c r="D3" s="3"/>
      <c r="E3" s="3"/>
      <c r="F3" s="3"/>
    </row>
    <row r="4" spans="1:6" s="2" customFormat="1" ht="21">
      <c r="A4" s="2" t="s">
        <v>341</v>
      </c>
      <c r="C4" s="3" t="s">
        <v>272</v>
      </c>
      <c r="D4" s="3"/>
      <c r="E4" s="3"/>
      <c r="F4" s="3"/>
    </row>
    <row r="5" spans="1:6" s="2" customFormat="1" ht="21">
      <c r="A5" s="2" t="s">
        <v>340</v>
      </c>
      <c r="C5" s="17"/>
      <c r="D5" s="17"/>
      <c r="E5" s="17"/>
      <c r="F5" s="17"/>
    </row>
    <row r="6" spans="3:6" s="2" customFormat="1" ht="12" customHeight="1">
      <c r="C6" s="17"/>
      <c r="D6" s="17"/>
      <c r="E6" s="17"/>
      <c r="F6" s="17"/>
    </row>
    <row r="7" spans="1:8" s="5" customFormat="1" ht="23.25" customHeight="1">
      <c r="A7" s="26" t="s">
        <v>522</v>
      </c>
      <c r="B7" s="26" t="s">
        <v>334</v>
      </c>
      <c r="C7" s="1474" t="s">
        <v>132</v>
      </c>
      <c r="D7" s="1475"/>
      <c r="E7" s="1474" t="s">
        <v>133</v>
      </c>
      <c r="F7" s="1475"/>
      <c r="G7" s="1077" t="s">
        <v>134</v>
      </c>
      <c r="H7" s="26"/>
    </row>
    <row r="8" spans="1:8" s="5" customFormat="1" ht="23.25">
      <c r="A8" s="21"/>
      <c r="B8" s="9"/>
      <c r="C8" s="472" t="s">
        <v>320</v>
      </c>
      <c r="D8" s="473" t="s">
        <v>542</v>
      </c>
      <c r="E8" s="472" t="s">
        <v>320</v>
      </c>
      <c r="F8" s="473" t="s">
        <v>542</v>
      </c>
      <c r="G8" s="1078" t="s">
        <v>741</v>
      </c>
      <c r="H8" s="21" t="s">
        <v>377</v>
      </c>
    </row>
    <row r="9" spans="1:8" s="5" customFormat="1" ht="21">
      <c r="A9" s="27"/>
      <c r="B9" s="27"/>
      <c r="C9" s="489"/>
      <c r="D9" s="489"/>
      <c r="E9" s="489"/>
      <c r="F9" s="489"/>
      <c r="G9" s="1079"/>
      <c r="H9" s="22"/>
    </row>
    <row r="10" spans="1:8" s="5" customFormat="1" ht="21">
      <c r="A10" s="21"/>
      <c r="B10" s="19" t="s">
        <v>335</v>
      </c>
      <c r="C10" s="7">
        <f>+C11+C14+C17</f>
        <v>0</v>
      </c>
      <c r="D10" s="7">
        <f>+D11+D14+D17</f>
        <v>0</v>
      </c>
      <c r="E10" s="7">
        <f>+E11+E14+E17</f>
        <v>0</v>
      </c>
      <c r="F10" s="7">
        <f>+F11+F14+F17</f>
        <v>0</v>
      </c>
      <c r="G10" s="7">
        <f>+G11+G14+G17</f>
        <v>0</v>
      </c>
      <c r="H10" s="9"/>
    </row>
    <row r="11" spans="1:8" s="5" customFormat="1" ht="21">
      <c r="A11" s="46"/>
      <c r="B11" s="32"/>
      <c r="C11" s="30"/>
      <c r="D11" s="30"/>
      <c r="E11" s="30"/>
      <c r="F11" s="30"/>
      <c r="G11" s="30"/>
      <c r="H11" s="11"/>
    </row>
    <row r="12" spans="1:8" ht="21">
      <c r="A12" s="31"/>
      <c r="B12" s="32"/>
      <c r="C12" s="33"/>
      <c r="D12" s="33"/>
      <c r="E12" s="33"/>
      <c r="F12" s="33"/>
      <c r="G12" s="33"/>
      <c r="H12" s="9"/>
    </row>
    <row r="13" spans="1:8" ht="21">
      <c r="A13" s="31"/>
      <c r="B13" s="19"/>
      <c r="C13" s="33"/>
      <c r="D13" s="33"/>
      <c r="E13" s="33"/>
      <c r="F13" s="33"/>
      <c r="G13" s="33"/>
      <c r="H13" s="9"/>
    </row>
    <row r="14" spans="1:8" ht="21">
      <c r="A14" s="31"/>
      <c r="B14" s="19"/>
      <c r="C14" s="30"/>
      <c r="D14" s="30"/>
      <c r="E14" s="30"/>
      <c r="F14" s="30"/>
      <c r="G14" s="30"/>
      <c r="H14" s="11"/>
    </row>
    <row r="15" spans="1:8" ht="21">
      <c r="A15" s="31"/>
      <c r="B15" s="19"/>
      <c r="C15" s="33"/>
      <c r="D15" s="207"/>
      <c r="E15" s="33"/>
      <c r="F15" s="33"/>
      <c r="G15" s="207"/>
      <c r="H15" s="35"/>
    </row>
    <row r="16" spans="1:8" ht="21">
      <c r="A16" s="31"/>
      <c r="B16" s="19"/>
      <c r="C16" s="33"/>
      <c r="D16" s="207"/>
      <c r="E16" s="33"/>
      <c r="F16" s="33"/>
      <c r="G16" s="207"/>
      <c r="H16" s="35"/>
    </row>
    <row r="17" spans="1:8" ht="21">
      <c r="A17" s="31"/>
      <c r="B17" s="19"/>
      <c r="C17" s="30"/>
      <c r="D17" s="30"/>
      <c r="E17" s="30"/>
      <c r="F17" s="30"/>
      <c r="G17" s="30"/>
      <c r="H17" s="36"/>
    </row>
    <row r="18" spans="1:8" ht="21">
      <c r="A18" s="31"/>
      <c r="B18" s="19"/>
      <c r="C18" s="39"/>
      <c r="D18" s="39"/>
      <c r="E18" s="39"/>
      <c r="F18" s="39"/>
      <c r="G18" s="39"/>
      <c r="H18" s="32"/>
    </row>
    <row r="19" spans="1:8" ht="21">
      <c r="A19" s="52"/>
      <c r="B19" s="19"/>
      <c r="C19" s="39"/>
      <c r="D19" s="39"/>
      <c r="E19" s="39"/>
      <c r="F19" s="39"/>
      <c r="G19" s="39"/>
      <c r="H19" s="32"/>
    </row>
    <row r="20" spans="1:8" ht="21">
      <c r="A20" s="53"/>
      <c r="B20" s="53"/>
      <c r="C20" s="265"/>
      <c r="D20" s="265"/>
      <c r="E20" s="265"/>
      <c r="F20" s="265"/>
      <c r="G20" s="265"/>
      <c r="H20" s="264"/>
    </row>
  </sheetData>
  <sheetProtection/>
  <mergeCells count="2">
    <mergeCell ref="C7:D7"/>
    <mergeCell ref="E7:F7"/>
  </mergeCells>
  <printOptions/>
  <pageMargins left="1.16" right="0.28" top="1" bottom="1" header="0.5" footer="0.5"/>
  <pageSetup horizontalDpi="360" verticalDpi="360" orientation="landscape" paperSize="9" r:id="rId1"/>
  <headerFooter alignWithMargins="0">
    <oddFooter>&amp;R&amp;10&amp;F/&amp;A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U26"/>
  <sheetViews>
    <sheetView showGridLines="0" view="pageBreakPreview" zoomScale="90" zoomScaleSheetLayoutView="90" zoomScalePageLayoutView="0" workbookViewId="0" topLeftCell="A1">
      <selection activeCell="G32" sqref="G32"/>
    </sheetView>
  </sheetViews>
  <sheetFormatPr defaultColWidth="9.140625" defaultRowHeight="21.75"/>
  <cols>
    <col min="1" max="1" width="6.00390625" style="189" customWidth="1"/>
    <col min="2" max="2" width="25.140625" style="156" customWidth="1"/>
    <col min="3" max="3" width="24.421875" style="156" bestFit="1" customWidth="1"/>
    <col min="4" max="5" width="6.421875" style="189" customWidth="1"/>
    <col min="6" max="6" width="7.8515625" style="155" customWidth="1"/>
    <col min="7" max="7" width="10.00390625" style="155" customWidth="1"/>
    <col min="8" max="8" width="10.00390625" style="190" customWidth="1"/>
    <col min="9" max="9" width="8.57421875" style="161" customWidth="1"/>
    <col min="10" max="10" width="7.57421875" style="161" customWidth="1"/>
    <col min="11" max="11" width="7.7109375" style="161" customWidth="1"/>
    <col min="12" max="12" width="7.421875" style="161" customWidth="1"/>
    <col min="13" max="13" width="19.421875" style="161" customWidth="1"/>
    <col min="14" max="14" width="35.421875" style="156" customWidth="1"/>
    <col min="15" max="16" width="9.140625" style="156" customWidth="1"/>
    <col min="17" max="17" width="13.00390625" style="155" bestFit="1" customWidth="1"/>
    <col min="18" max="18" width="10.28125" style="155" bestFit="1" customWidth="1"/>
    <col min="19" max="19" width="12.8515625" style="155" bestFit="1" customWidth="1"/>
    <col min="20" max="20" width="10.28125" style="155" bestFit="1" customWidth="1"/>
    <col min="21" max="16384" width="9.140625" style="156" customWidth="1"/>
  </cols>
  <sheetData>
    <row r="1" spans="14:20" s="23" customFormat="1" ht="21">
      <c r="N1" s="47"/>
      <c r="Q1" s="490"/>
      <c r="R1" s="490"/>
      <c r="S1" s="490"/>
      <c r="T1" s="490"/>
    </row>
    <row r="2" spans="1:20" s="142" customFormat="1" ht="23.25">
      <c r="A2" s="142" t="s">
        <v>317</v>
      </c>
      <c r="B2" s="147"/>
      <c r="C2" s="143" t="s">
        <v>235</v>
      </c>
      <c r="D2" s="143"/>
      <c r="E2" s="143"/>
      <c r="F2" s="167"/>
      <c r="G2" s="167"/>
      <c r="H2" s="144"/>
      <c r="I2" s="144"/>
      <c r="J2" s="144"/>
      <c r="K2" s="144"/>
      <c r="L2" s="144"/>
      <c r="M2" s="144"/>
      <c r="N2" s="145"/>
      <c r="Q2" s="146"/>
      <c r="R2" s="146"/>
      <c r="S2" s="146"/>
      <c r="T2" s="146"/>
    </row>
    <row r="3" spans="1:20" s="142" customFormat="1" ht="23.25">
      <c r="A3" s="142" t="s">
        <v>180</v>
      </c>
      <c r="B3" s="147"/>
      <c r="C3" s="143" t="s">
        <v>183</v>
      </c>
      <c r="D3" s="143"/>
      <c r="E3" s="143"/>
      <c r="F3" s="167"/>
      <c r="G3" s="167"/>
      <c r="H3" s="144"/>
      <c r="I3" s="144"/>
      <c r="J3" s="144"/>
      <c r="K3" s="144"/>
      <c r="L3" s="144"/>
      <c r="M3" s="144"/>
      <c r="N3" s="147"/>
      <c r="Q3" s="146"/>
      <c r="R3" s="146"/>
      <c r="S3" s="146"/>
      <c r="T3" s="146"/>
    </row>
    <row r="4" spans="1:20" s="142" customFormat="1" ht="23.25">
      <c r="A4" s="142" t="s">
        <v>181</v>
      </c>
      <c r="B4" s="147"/>
      <c r="C4" s="144" t="s">
        <v>270</v>
      </c>
      <c r="D4" s="143"/>
      <c r="E4" s="143"/>
      <c r="F4" s="167"/>
      <c r="G4" s="167"/>
      <c r="H4" s="144"/>
      <c r="I4" s="144"/>
      <c r="J4" s="144"/>
      <c r="K4" s="144"/>
      <c r="L4" s="144"/>
      <c r="M4" s="144"/>
      <c r="N4" s="147"/>
      <c r="Q4" s="146"/>
      <c r="R4" s="146"/>
      <c r="S4" s="146"/>
      <c r="T4" s="146"/>
    </row>
    <row r="5" spans="1:20" s="142" customFormat="1" ht="23.25">
      <c r="A5" s="142" t="s">
        <v>182</v>
      </c>
      <c r="C5" s="147"/>
      <c r="D5" s="143"/>
      <c r="E5" s="143"/>
      <c r="F5" s="167"/>
      <c r="G5" s="167"/>
      <c r="H5" s="144"/>
      <c r="I5" s="144"/>
      <c r="J5" s="144"/>
      <c r="K5" s="144"/>
      <c r="L5" s="144"/>
      <c r="M5" s="144"/>
      <c r="N5" s="147"/>
      <c r="Q5" s="146"/>
      <c r="R5" s="146"/>
      <c r="S5" s="146"/>
      <c r="T5" s="146"/>
    </row>
    <row r="6" spans="1:20" s="142" customFormat="1" ht="23.25">
      <c r="A6" s="168"/>
      <c r="D6" s="168"/>
      <c r="E6" s="168"/>
      <c r="F6" s="146"/>
      <c r="G6" s="146"/>
      <c r="H6" s="148"/>
      <c r="I6" s="149"/>
      <c r="J6" s="149"/>
      <c r="K6" s="149"/>
      <c r="L6" s="149"/>
      <c r="M6" s="149"/>
      <c r="Q6" s="146"/>
      <c r="R6" s="146"/>
      <c r="S6" s="146"/>
      <c r="T6" s="146"/>
    </row>
    <row r="7" spans="1:14" ht="23.25">
      <c r="A7" s="169" t="s">
        <v>312</v>
      </c>
      <c r="B7" s="169"/>
      <c r="C7" s="169" t="s">
        <v>184</v>
      </c>
      <c r="D7" s="169" t="s">
        <v>379</v>
      </c>
      <c r="E7" s="1545" t="s">
        <v>238</v>
      </c>
      <c r="F7" s="170" t="s">
        <v>185</v>
      </c>
      <c r="G7" s="170"/>
      <c r="H7" s="171" t="s">
        <v>385</v>
      </c>
      <c r="I7" s="172"/>
      <c r="J7" s="173" t="s">
        <v>186</v>
      </c>
      <c r="K7" s="174"/>
      <c r="L7" s="174"/>
      <c r="M7" s="172" t="s">
        <v>187</v>
      </c>
      <c r="N7" s="169"/>
    </row>
    <row r="8" spans="1:14" ht="23.25">
      <c r="A8" s="162" t="s">
        <v>188</v>
      </c>
      <c r="B8" s="162" t="s">
        <v>378</v>
      </c>
      <c r="C8" s="162" t="s">
        <v>189</v>
      </c>
      <c r="D8" s="162" t="s">
        <v>315</v>
      </c>
      <c r="E8" s="1546"/>
      <c r="F8" s="175" t="s">
        <v>190</v>
      </c>
      <c r="G8" s="175" t="s">
        <v>384</v>
      </c>
      <c r="H8" s="176" t="s">
        <v>191</v>
      </c>
      <c r="I8" s="176" t="s">
        <v>191</v>
      </c>
      <c r="J8" s="177" t="s">
        <v>323</v>
      </c>
      <c r="K8" s="177" t="s">
        <v>192</v>
      </c>
      <c r="L8" s="177" t="s">
        <v>323</v>
      </c>
      <c r="M8" s="177" t="s">
        <v>523</v>
      </c>
      <c r="N8" s="162" t="s">
        <v>377</v>
      </c>
    </row>
    <row r="9" spans="1:14" ht="23.25">
      <c r="A9" s="178" t="s">
        <v>193</v>
      </c>
      <c r="B9" s="159"/>
      <c r="C9" s="178" t="s">
        <v>194</v>
      </c>
      <c r="D9" s="178" t="s">
        <v>323</v>
      </c>
      <c r="E9" s="1547"/>
      <c r="F9" s="179" t="s">
        <v>383</v>
      </c>
      <c r="G9" s="179"/>
      <c r="H9" s="100" t="s">
        <v>195</v>
      </c>
      <c r="I9" s="100" t="s">
        <v>196</v>
      </c>
      <c r="J9" s="100" t="s">
        <v>197</v>
      </c>
      <c r="K9" s="100" t="s">
        <v>198</v>
      </c>
      <c r="L9" s="100" t="s">
        <v>199</v>
      </c>
      <c r="M9" s="100" t="s">
        <v>220</v>
      </c>
      <c r="N9" s="159"/>
    </row>
    <row r="10" spans="1:14" ht="23.25">
      <c r="A10" s="162"/>
      <c r="B10" s="180"/>
      <c r="C10" s="154"/>
      <c r="D10" s="162"/>
      <c r="E10" s="162"/>
      <c r="F10" s="181"/>
      <c r="G10" s="266">
        <f>+F10*D10</f>
        <v>0</v>
      </c>
      <c r="H10" s="99"/>
      <c r="I10" s="158"/>
      <c r="J10" s="158"/>
      <c r="K10" s="158"/>
      <c r="L10" s="158"/>
      <c r="M10" s="158"/>
      <c r="N10" s="267" t="s">
        <v>223</v>
      </c>
    </row>
    <row r="11" spans="1:14" ht="23.25">
      <c r="A11" s="162"/>
      <c r="B11" s="154"/>
      <c r="C11" s="154"/>
      <c r="D11" s="162"/>
      <c r="E11" s="162"/>
      <c r="F11" s="181"/>
      <c r="G11" s="181">
        <f>+F11*D11</f>
        <v>0</v>
      </c>
      <c r="H11" s="99"/>
      <c r="I11" s="158"/>
      <c r="J11" s="158"/>
      <c r="K11" s="158"/>
      <c r="L11" s="158"/>
      <c r="M11" s="158"/>
      <c r="N11" s="267" t="s">
        <v>224</v>
      </c>
    </row>
    <row r="12" spans="1:14" ht="23.25">
      <c r="A12" s="162"/>
      <c r="B12" s="154"/>
      <c r="C12" s="154"/>
      <c r="D12" s="162"/>
      <c r="E12" s="162"/>
      <c r="F12" s="181"/>
      <c r="G12" s="181">
        <f aca="true" t="shared" si="0" ref="G12:G23">+F12*D12</f>
        <v>0</v>
      </c>
      <c r="H12" s="99"/>
      <c r="I12" s="158"/>
      <c r="J12" s="158"/>
      <c r="K12" s="158"/>
      <c r="L12" s="158"/>
      <c r="M12" s="158"/>
      <c r="N12" s="267" t="s">
        <v>225</v>
      </c>
    </row>
    <row r="13" spans="1:14" ht="23.25">
      <c r="A13" s="162"/>
      <c r="B13" s="154"/>
      <c r="C13" s="154"/>
      <c r="D13" s="162"/>
      <c r="E13" s="162"/>
      <c r="F13" s="181"/>
      <c r="G13" s="181">
        <f t="shared" si="0"/>
        <v>0</v>
      </c>
      <c r="H13" s="99"/>
      <c r="I13" s="158"/>
      <c r="J13" s="158"/>
      <c r="K13" s="158"/>
      <c r="L13" s="158"/>
      <c r="M13" s="158"/>
      <c r="N13" s="267" t="s">
        <v>236</v>
      </c>
    </row>
    <row r="14" spans="1:14" ht="23.25">
      <c r="A14" s="162"/>
      <c r="B14" s="154"/>
      <c r="C14" s="154"/>
      <c r="D14" s="162"/>
      <c r="E14" s="162"/>
      <c r="F14" s="181"/>
      <c r="G14" s="181">
        <f t="shared" si="0"/>
        <v>0</v>
      </c>
      <c r="H14" s="99"/>
      <c r="I14" s="158"/>
      <c r="J14" s="158"/>
      <c r="K14" s="158"/>
      <c r="L14" s="158"/>
      <c r="M14" s="158"/>
      <c r="N14" s="267" t="s">
        <v>226</v>
      </c>
    </row>
    <row r="15" spans="1:14" ht="23.25">
      <c r="A15" s="162"/>
      <c r="B15" s="154"/>
      <c r="C15" s="154"/>
      <c r="D15" s="162"/>
      <c r="E15" s="162"/>
      <c r="F15" s="181"/>
      <c r="G15" s="181">
        <f t="shared" si="0"/>
        <v>0</v>
      </c>
      <c r="H15" s="99"/>
      <c r="I15" s="158"/>
      <c r="J15" s="158"/>
      <c r="K15" s="158"/>
      <c r="L15" s="158"/>
      <c r="M15" s="158"/>
      <c r="N15" s="267" t="s">
        <v>237</v>
      </c>
    </row>
    <row r="16" spans="1:14" ht="23.25">
      <c r="A16" s="162"/>
      <c r="B16" s="154"/>
      <c r="C16" s="154"/>
      <c r="D16" s="162"/>
      <c r="E16" s="162"/>
      <c r="F16" s="181"/>
      <c r="G16" s="181">
        <f t="shared" si="0"/>
        <v>0</v>
      </c>
      <c r="H16" s="99"/>
      <c r="I16" s="158"/>
      <c r="J16" s="158"/>
      <c r="K16" s="158"/>
      <c r="L16" s="158"/>
      <c r="M16" s="158"/>
      <c r="N16" s="267" t="s">
        <v>227</v>
      </c>
    </row>
    <row r="17" spans="1:14" ht="23.25">
      <c r="A17" s="162"/>
      <c r="B17" s="154"/>
      <c r="C17" s="154"/>
      <c r="D17" s="162"/>
      <c r="E17" s="162"/>
      <c r="F17" s="181"/>
      <c r="G17" s="181">
        <f t="shared" si="0"/>
        <v>0</v>
      </c>
      <c r="H17" s="99"/>
      <c r="I17" s="158"/>
      <c r="J17" s="158"/>
      <c r="K17" s="158"/>
      <c r="L17" s="158"/>
      <c r="M17" s="158"/>
      <c r="N17" s="267" t="s">
        <v>228</v>
      </c>
    </row>
    <row r="18" spans="1:14" ht="23.25">
      <c r="A18" s="162"/>
      <c r="B18" s="154"/>
      <c r="C18" s="154"/>
      <c r="D18" s="162"/>
      <c r="E18" s="162"/>
      <c r="F18" s="181"/>
      <c r="G18" s="181">
        <f t="shared" si="0"/>
        <v>0</v>
      </c>
      <c r="H18" s="99"/>
      <c r="I18" s="158"/>
      <c r="J18" s="158"/>
      <c r="K18" s="158"/>
      <c r="L18" s="158"/>
      <c r="M18" s="158"/>
      <c r="N18" s="154"/>
    </row>
    <row r="19" spans="1:21" ht="23.25">
      <c r="A19" s="162"/>
      <c r="B19" s="154"/>
      <c r="C19" s="154"/>
      <c r="D19" s="162"/>
      <c r="E19" s="162"/>
      <c r="F19" s="181"/>
      <c r="G19" s="181">
        <f t="shared" si="0"/>
        <v>0</v>
      </c>
      <c r="H19" s="99"/>
      <c r="I19" s="158"/>
      <c r="J19" s="158"/>
      <c r="K19" s="158"/>
      <c r="L19" s="158"/>
      <c r="M19" s="158"/>
      <c r="N19" s="154"/>
      <c r="U19" s="491"/>
    </row>
    <row r="20" spans="1:14" ht="23.25">
      <c r="A20" s="162"/>
      <c r="B20" s="154"/>
      <c r="C20" s="154"/>
      <c r="D20" s="162"/>
      <c r="E20" s="162"/>
      <c r="F20" s="181"/>
      <c r="G20" s="181">
        <f t="shared" si="0"/>
        <v>0</v>
      </c>
      <c r="H20" s="99"/>
      <c r="I20" s="158"/>
      <c r="J20" s="158"/>
      <c r="K20" s="158"/>
      <c r="L20" s="158"/>
      <c r="M20" s="158"/>
      <c r="N20" s="154"/>
    </row>
    <row r="21" spans="1:14" ht="23.25">
      <c r="A21" s="162"/>
      <c r="B21" s="154"/>
      <c r="C21" s="154"/>
      <c r="D21" s="162"/>
      <c r="E21" s="162"/>
      <c r="F21" s="181"/>
      <c r="G21" s="181">
        <f t="shared" si="0"/>
        <v>0</v>
      </c>
      <c r="H21" s="99"/>
      <c r="I21" s="158"/>
      <c r="J21" s="158"/>
      <c r="K21" s="158"/>
      <c r="L21" s="158"/>
      <c r="M21" s="158"/>
      <c r="N21" s="154"/>
    </row>
    <row r="22" spans="1:14" ht="23.25">
      <c r="A22" s="162"/>
      <c r="B22" s="154"/>
      <c r="C22" s="154"/>
      <c r="D22" s="162"/>
      <c r="E22" s="162"/>
      <c r="F22" s="181"/>
      <c r="G22" s="181">
        <f t="shared" si="0"/>
        <v>0</v>
      </c>
      <c r="H22" s="99"/>
      <c r="I22" s="158"/>
      <c r="J22" s="158"/>
      <c r="K22" s="158"/>
      <c r="L22" s="158"/>
      <c r="M22" s="158"/>
      <c r="N22" s="154"/>
    </row>
    <row r="23" spans="1:14" ht="23.25">
      <c r="A23" s="178"/>
      <c r="B23" s="159"/>
      <c r="C23" s="159"/>
      <c r="D23" s="178"/>
      <c r="E23" s="178"/>
      <c r="F23" s="183"/>
      <c r="G23" s="183">
        <f t="shared" si="0"/>
        <v>0</v>
      </c>
      <c r="H23" s="100"/>
      <c r="I23" s="160"/>
      <c r="J23" s="160"/>
      <c r="K23" s="160"/>
      <c r="L23" s="160"/>
      <c r="M23" s="160"/>
      <c r="N23" s="159"/>
    </row>
    <row r="24" spans="1:20" s="185" customFormat="1" ht="23.25">
      <c r="A24" s="184"/>
      <c r="D24" s="184"/>
      <c r="E24" s="184"/>
      <c r="F24" s="186"/>
      <c r="G24" s="186"/>
      <c r="H24" s="187"/>
      <c r="I24" s="188"/>
      <c r="J24" s="188"/>
      <c r="K24" s="188"/>
      <c r="L24" s="188"/>
      <c r="M24" s="188"/>
      <c r="Q24" s="186"/>
      <c r="R24" s="186"/>
      <c r="S24" s="186"/>
      <c r="T24" s="186"/>
    </row>
    <row r="25" spans="1:20" s="453" customFormat="1" ht="23.25">
      <c r="A25" s="452" t="s">
        <v>262</v>
      </c>
      <c r="D25" s="454"/>
      <c r="E25" s="454"/>
      <c r="F25" s="455"/>
      <c r="G25" s="455"/>
      <c r="H25" s="456"/>
      <c r="I25" s="457"/>
      <c r="J25" s="457"/>
      <c r="K25" s="457"/>
      <c r="L25" s="457"/>
      <c r="M25" s="457"/>
      <c r="Q25" s="455"/>
      <c r="R25" s="455"/>
      <c r="S25" s="455"/>
      <c r="T25" s="455"/>
    </row>
    <row r="26" spans="1:20" s="142" customFormat="1" ht="23.25">
      <c r="A26" s="574" t="s">
        <v>433</v>
      </c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149"/>
      <c r="M26" s="149"/>
      <c r="Q26" s="146"/>
      <c r="R26" s="146"/>
      <c r="S26" s="146"/>
      <c r="T26" s="146"/>
    </row>
  </sheetData>
  <sheetProtection/>
  <mergeCells count="1">
    <mergeCell ref="E7:E9"/>
  </mergeCells>
  <printOptions/>
  <pageMargins left="0.2" right="0.2755905511811024" top="0.31496062992125984" bottom="0.3937007874015748" header="0.1968503937007874" footer="0.2362204724409449"/>
  <pageSetup horizontalDpi="300" verticalDpi="300" orientation="landscape" paperSize="9" scale="87" r:id="rId2"/>
  <headerFooter alignWithMargins="0">
    <oddHeader>&amp;R&amp;"Cordia New,ตัวหนา"&amp;18รด.&amp;A</oddHeader>
    <oddFooter>&amp;L&amp;10(&amp;D),(&amp;T)&amp;R&amp;10&amp;F.xls
Sheet&amp;A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24"/>
  <sheetViews>
    <sheetView showGridLines="0" view="pageBreakPreview" zoomScale="90" zoomScaleSheetLayoutView="90" zoomScalePageLayoutView="0" workbookViewId="0" topLeftCell="A1">
      <selection activeCell="D28" sqref="D28"/>
    </sheetView>
  </sheetViews>
  <sheetFormatPr defaultColWidth="9.140625" defaultRowHeight="21.75"/>
  <cols>
    <col min="1" max="1" width="6.8515625" style="189" customWidth="1"/>
    <col min="2" max="2" width="28.7109375" style="156" customWidth="1"/>
    <col min="3" max="3" width="32.421875" style="156" customWidth="1"/>
    <col min="4" max="5" width="7.421875" style="189" customWidth="1"/>
    <col min="6" max="6" width="14.421875" style="155" customWidth="1"/>
    <col min="7" max="10" width="5.8515625" style="155" customWidth="1"/>
    <col min="11" max="11" width="33.8515625" style="156" customWidth="1"/>
    <col min="12" max="16384" width="9.140625" style="156" customWidth="1"/>
  </cols>
  <sheetData>
    <row r="1" s="23" customFormat="1" ht="21">
      <c r="K1" s="47" t="s">
        <v>218</v>
      </c>
    </row>
    <row r="2" spans="1:11" s="142" customFormat="1" ht="23.25">
      <c r="A2" s="142" t="s">
        <v>317</v>
      </c>
      <c r="B2" s="147"/>
      <c r="C2" s="143" t="s">
        <v>235</v>
      </c>
      <c r="D2" s="143"/>
      <c r="E2" s="143"/>
      <c r="F2" s="167"/>
      <c r="G2" s="167"/>
      <c r="H2" s="167"/>
      <c r="I2" s="167"/>
      <c r="J2" s="167"/>
      <c r="K2" s="145"/>
    </row>
    <row r="3" spans="1:11" s="142" customFormat="1" ht="23.25">
      <c r="A3" s="142" t="s">
        <v>180</v>
      </c>
      <c r="B3" s="147"/>
      <c r="C3" s="143" t="s">
        <v>200</v>
      </c>
      <c r="D3" s="143"/>
      <c r="E3" s="143"/>
      <c r="F3" s="167"/>
      <c r="G3" s="167"/>
      <c r="H3" s="167"/>
      <c r="I3" s="167"/>
      <c r="J3" s="167"/>
      <c r="K3" s="147"/>
    </row>
    <row r="4" spans="1:11" s="142" customFormat="1" ht="23.25">
      <c r="A4" s="142" t="s">
        <v>181</v>
      </c>
      <c r="B4" s="147"/>
      <c r="C4" s="144" t="s">
        <v>274</v>
      </c>
      <c r="D4" s="143"/>
      <c r="E4" s="143"/>
      <c r="F4" s="167"/>
      <c r="G4" s="167"/>
      <c r="H4" s="167"/>
      <c r="I4" s="167"/>
      <c r="J4" s="167"/>
      <c r="K4" s="147"/>
    </row>
    <row r="5" spans="1:11" s="142" customFormat="1" ht="23.25">
      <c r="A5" s="142" t="s">
        <v>182</v>
      </c>
      <c r="C5" s="147"/>
      <c r="D5" s="143"/>
      <c r="E5" s="143"/>
      <c r="F5" s="167"/>
      <c r="G5" s="167"/>
      <c r="H5" s="167"/>
      <c r="I5" s="167"/>
      <c r="J5" s="167"/>
      <c r="K5" s="147"/>
    </row>
    <row r="6" spans="1:11" ht="23.25">
      <c r="A6" s="169" t="s">
        <v>312</v>
      </c>
      <c r="B6" s="169"/>
      <c r="C6" s="169" t="s">
        <v>380</v>
      </c>
      <c r="D6" s="169" t="s">
        <v>379</v>
      </c>
      <c r="E6" s="1545" t="s">
        <v>207</v>
      </c>
      <c r="F6" s="170"/>
      <c r="G6" s="191" t="s">
        <v>201</v>
      </c>
      <c r="H6" s="191"/>
      <c r="I6" s="191" t="s">
        <v>202</v>
      </c>
      <c r="J6" s="191"/>
      <c r="K6" s="169"/>
    </row>
    <row r="7" spans="1:11" ht="23.25">
      <c r="A7" s="162" t="s">
        <v>188</v>
      </c>
      <c r="B7" s="162" t="s">
        <v>378</v>
      </c>
      <c r="C7" s="162" t="s">
        <v>381</v>
      </c>
      <c r="D7" s="162" t="s">
        <v>315</v>
      </c>
      <c r="E7" s="1546"/>
      <c r="F7" s="175" t="s">
        <v>384</v>
      </c>
      <c r="G7" s="192" t="s">
        <v>413</v>
      </c>
      <c r="H7" s="192"/>
      <c r="I7" s="192" t="s">
        <v>378</v>
      </c>
      <c r="J7" s="192"/>
      <c r="K7" s="162" t="s">
        <v>377</v>
      </c>
    </row>
    <row r="8" spans="1:11" ht="23.25">
      <c r="A8" s="178" t="s">
        <v>193</v>
      </c>
      <c r="B8" s="159"/>
      <c r="C8" s="178"/>
      <c r="D8" s="178" t="s">
        <v>323</v>
      </c>
      <c r="E8" s="1547"/>
      <c r="F8" s="179"/>
      <c r="G8" s="179" t="s">
        <v>203</v>
      </c>
      <c r="H8" s="179" t="s">
        <v>204</v>
      </c>
      <c r="I8" s="179" t="s">
        <v>203</v>
      </c>
      <c r="J8" s="179" t="s">
        <v>204</v>
      </c>
      <c r="K8" s="159"/>
    </row>
    <row r="9" spans="1:11" ht="25.5">
      <c r="A9" s="162"/>
      <c r="B9" s="180"/>
      <c r="C9" s="154"/>
      <c r="D9" s="162"/>
      <c r="E9" s="162"/>
      <c r="F9" s="266">
        <f aca="true" t="shared" si="0" ref="F9:F21">+E9*D9</f>
        <v>0</v>
      </c>
      <c r="G9" s="182"/>
      <c r="H9" s="182"/>
      <c r="I9" s="182"/>
      <c r="J9" s="182"/>
      <c r="K9" s="154"/>
    </row>
    <row r="10" spans="1:11" ht="23.25">
      <c r="A10" s="162"/>
      <c r="B10" s="154"/>
      <c r="C10" s="154"/>
      <c r="D10" s="162"/>
      <c r="E10" s="162"/>
      <c r="F10" s="181">
        <f t="shared" si="0"/>
        <v>0</v>
      </c>
      <c r="G10" s="181"/>
      <c r="H10" s="181"/>
      <c r="I10" s="181"/>
      <c r="J10" s="181"/>
      <c r="K10" s="154"/>
    </row>
    <row r="11" spans="1:11" ht="23.25">
      <c r="A11" s="162"/>
      <c r="B11" s="154"/>
      <c r="C11" s="154"/>
      <c r="D11" s="162"/>
      <c r="E11" s="162"/>
      <c r="F11" s="181">
        <f t="shared" si="0"/>
        <v>0</v>
      </c>
      <c r="G11" s="181"/>
      <c r="H11" s="181"/>
      <c r="I11" s="181"/>
      <c r="J11" s="181"/>
      <c r="K11" s="154"/>
    </row>
    <row r="12" spans="1:11" ht="23.25">
      <c r="A12" s="162"/>
      <c r="B12" s="154"/>
      <c r="C12" s="154"/>
      <c r="D12" s="162"/>
      <c r="E12" s="162"/>
      <c r="F12" s="181">
        <f t="shared" si="0"/>
        <v>0</v>
      </c>
      <c r="G12" s="181"/>
      <c r="H12" s="181"/>
      <c r="I12" s="181"/>
      <c r="J12" s="181"/>
      <c r="K12" s="154"/>
    </row>
    <row r="13" spans="1:11" ht="23.25">
      <c r="A13" s="162"/>
      <c r="B13" s="154"/>
      <c r="C13" s="154"/>
      <c r="D13" s="162"/>
      <c r="E13" s="162"/>
      <c r="F13" s="181">
        <f t="shared" si="0"/>
        <v>0</v>
      </c>
      <c r="G13" s="181"/>
      <c r="H13" s="181"/>
      <c r="I13" s="181"/>
      <c r="J13" s="181"/>
      <c r="K13" s="154"/>
    </row>
    <row r="14" spans="1:11" ht="23.25">
      <c r="A14" s="162"/>
      <c r="B14" s="154"/>
      <c r="C14" s="154"/>
      <c r="D14" s="162"/>
      <c r="E14" s="162"/>
      <c r="F14" s="181">
        <f t="shared" si="0"/>
        <v>0</v>
      </c>
      <c r="G14" s="181"/>
      <c r="H14" s="181"/>
      <c r="I14" s="181"/>
      <c r="J14" s="181"/>
      <c r="K14" s="154"/>
    </row>
    <row r="15" spans="1:11" ht="23.25">
      <c r="A15" s="162"/>
      <c r="B15" s="154"/>
      <c r="C15" s="154"/>
      <c r="D15" s="162"/>
      <c r="E15" s="162"/>
      <c r="F15" s="181">
        <f t="shared" si="0"/>
        <v>0</v>
      </c>
      <c r="G15" s="181"/>
      <c r="H15" s="181"/>
      <c r="I15" s="181"/>
      <c r="J15" s="181"/>
      <c r="K15" s="154"/>
    </row>
    <row r="16" spans="1:11" ht="23.25">
      <c r="A16" s="162"/>
      <c r="B16" s="154"/>
      <c r="C16" s="154"/>
      <c r="D16" s="162"/>
      <c r="E16" s="162"/>
      <c r="F16" s="181">
        <f t="shared" si="0"/>
        <v>0</v>
      </c>
      <c r="G16" s="181"/>
      <c r="H16" s="181"/>
      <c r="I16" s="181"/>
      <c r="J16" s="181"/>
      <c r="K16" s="154"/>
    </row>
    <row r="17" spans="1:11" ht="23.25">
      <c r="A17" s="162"/>
      <c r="B17" s="154"/>
      <c r="C17" s="154"/>
      <c r="D17" s="162"/>
      <c r="E17" s="162"/>
      <c r="F17" s="181">
        <f t="shared" si="0"/>
        <v>0</v>
      </c>
      <c r="G17" s="181"/>
      <c r="H17" s="181"/>
      <c r="I17" s="181"/>
      <c r="J17" s="181"/>
      <c r="K17" s="154"/>
    </row>
    <row r="18" spans="1:11" ht="23.25">
      <c r="A18" s="162"/>
      <c r="B18" s="154"/>
      <c r="C18" s="154"/>
      <c r="D18" s="162"/>
      <c r="E18" s="162"/>
      <c r="F18" s="181">
        <f t="shared" si="0"/>
        <v>0</v>
      </c>
      <c r="G18" s="181"/>
      <c r="H18" s="181"/>
      <c r="I18" s="181"/>
      <c r="J18" s="181"/>
      <c r="K18" s="154"/>
    </row>
    <row r="19" spans="1:11" ht="23.25">
      <c r="A19" s="162"/>
      <c r="B19" s="154"/>
      <c r="C19" s="154"/>
      <c r="D19" s="162"/>
      <c r="E19" s="162"/>
      <c r="F19" s="181">
        <f t="shared" si="0"/>
        <v>0</v>
      </c>
      <c r="G19" s="181"/>
      <c r="H19" s="181"/>
      <c r="I19" s="181"/>
      <c r="J19" s="181"/>
      <c r="K19" s="154"/>
    </row>
    <row r="20" spans="1:11" ht="23.25">
      <c r="A20" s="162"/>
      <c r="B20" s="154"/>
      <c r="C20" s="154"/>
      <c r="D20" s="162"/>
      <c r="E20" s="162"/>
      <c r="F20" s="181">
        <f t="shared" si="0"/>
        <v>0</v>
      </c>
      <c r="G20" s="181"/>
      <c r="H20" s="181"/>
      <c r="I20" s="181"/>
      <c r="J20" s="181"/>
      <c r="K20" s="154"/>
    </row>
    <row r="21" spans="1:11" ht="23.25">
      <c r="A21" s="178"/>
      <c r="B21" s="159"/>
      <c r="C21" s="159"/>
      <c r="D21" s="178"/>
      <c r="E21" s="178"/>
      <c r="F21" s="183">
        <f t="shared" si="0"/>
        <v>0</v>
      </c>
      <c r="G21" s="183"/>
      <c r="H21" s="183"/>
      <c r="I21" s="183"/>
      <c r="J21" s="183"/>
      <c r="K21" s="159"/>
    </row>
    <row r="22" spans="1:13" s="453" customFormat="1" ht="23.25">
      <c r="A22" s="452" t="s">
        <v>261</v>
      </c>
      <c r="D22" s="454"/>
      <c r="E22" s="454"/>
      <c r="F22" s="455"/>
      <c r="G22" s="455"/>
      <c r="H22" s="456"/>
      <c r="I22" s="457"/>
      <c r="J22" s="457"/>
      <c r="K22" s="457"/>
      <c r="L22" s="457"/>
      <c r="M22" s="457"/>
    </row>
    <row r="23" spans="1:13" s="142" customFormat="1" ht="23.25">
      <c r="A23" s="672" t="s">
        <v>433</v>
      </c>
      <c r="B23" s="672"/>
      <c r="C23" s="672"/>
      <c r="D23" s="672"/>
      <c r="E23" s="672"/>
      <c r="F23" s="672"/>
      <c r="G23" s="672"/>
      <c r="H23" s="672"/>
      <c r="I23" s="672"/>
      <c r="J23" s="672"/>
      <c r="K23" s="672"/>
      <c r="L23" s="149"/>
      <c r="M23" s="149"/>
    </row>
    <row r="24" spans="1:10" s="185" customFormat="1" ht="23.25">
      <c r="A24" s="184"/>
      <c r="D24" s="184"/>
      <c r="E24" s="184"/>
      <c r="F24" s="186"/>
      <c r="G24" s="186"/>
      <c r="H24" s="186"/>
      <c r="I24" s="186"/>
      <c r="J24" s="186"/>
    </row>
  </sheetData>
  <sheetProtection/>
  <mergeCells count="1">
    <mergeCell ref="E6:E8"/>
  </mergeCells>
  <printOptions/>
  <pageMargins left="0.78" right="0.2755905511811024" top="0.76" bottom="0.3937007874015748" header="0.1968503937007874" footer="0.2362204724409449"/>
  <pageSetup horizontalDpi="300" verticalDpi="300" orientation="landscape" paperSize="9" scale="95" r:id="rId2"/>
  <headerFooter alignWithMargins="0">
    <oddHeader>&amp;R&amp;"Cordia New,ตัวหนา"&amp;18รด.&amp;A</oddHeader>
    <oddFooter>&amp;L&amp;10(&amp;D),(&amp;T)&amp;R&amp;10&amp;F.xls
Sheet&amp;A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0"/>
  <sheetViews>
    <sheetView showGridLines="0" view="pageBreakPreview" zoomScaleSheetLayoutView="100" zoomScalePageLayoutView="0" workbookViewId="0" topLeftCell="A1">
      <selection activeCell="A7" sqref="A7:H9"/>
    </sheetView>
  </sheetViews>
  <sheetFormatPr defaultColWidth="9.140625" defaultRowHeight="21.75"/>
  <cols>
    <col min="1" max="1" width="8.00390625" style="153" customWidth="1"/>
    <col min="2" max="2" width="34.140625" style="153" customWidth="1"/>
    <col min="3" max="3" width="14.57421875" style="153" bestFit="1" customWidth="1"/>
    <col min="4" max="4" width="14.28125" style="153" bestFit="1" customWidth="1"/>
    <col min="5" max="5" width="13.7109375" style="153" bestFit="1" customWidth="1"/>
    <col min="6" max="6" width="14.57421875" style="153" bestFit="1" customWidth="1"/>
    <col min="7" max="7" width="14.28125" style="153" customWidth="1"/>
    <col min="8" max="8" width="35.8515625" style="153" customWidth="1"/>
    <col min="9" max="16384" width="9.140625" style="153" customWidth="1"/>
  </cols>
  <sheetData>
    <row r="1" ht="23.25">
      <c r="G1" s="47" t="s">
        <v>222</v>
      </c>
    </row>
    <row r="2" spans="1:7" s="142" customFormat="1" ht="23.25">
      <c r="A2" s="142" t="s">
        <v>317</v>
      </c>
      <c r="C2" s="144" t="s">
        <v>235</v>
      </c>
      <c r="D2" s="144"/>
      <c r="E2" s="144"/>
      <c r="F2" s="144"/>
      <c r="G2" s="145"/>
    </row>
    <row r="3" spans="1:6" s="142" customFormat="1" ht="23.25">
      <c r="A3" s="142" t="s">
        <v>180</v>
      </c>
      <c r="C3" s="144" t="s">
        <v>205</v>
      </c>
      <c r="D3" s="144"/>
      <c r="E3" s="144"/>
      <c r="F3" s="144"/>
    </row>
    <row r="4" spans="1:6" s="142" customFormat="1" ht="23.25">
      <c r="A4" s="142" t="s">
        <v>181</v>
      </c>
      <c r="C4" s="144" t="s">
        <v>272</v>
      </c>
      <c r="D4" s="144"/>
      <c r="E4" s="144"/>
      <c r="F4" s="144"/>
    </row>
    <row r="5" spans="1:6" s="142" customFormat="1" ht="23.25">
      <c r="A5" s="142" t="s">
        <v>182</v>
      </c>
      <c r="C5" s="149"/>
      <c r="D5" s="149"/>
      <c r="E5" s="149"/>
      <c r="F5" s="149"/>
    </row>
    <row r="6" spans="3:6" s="142" customFormat="1" ht="12" customHeight="1">
      <c r="C6" s="149"/>
      <c r="D6" s="149"/>
      <c r="E6" s="149"/>
      <c r="F6" s="149"/>
    </row>
    <row r="7" spans="1:9" s="142" customFormat="1" ht="23.25" customHeight="1">
      <c r="A7" s="150" t="s">
        <v>312</v>
      </c>
      <c r="B7" s="150" t="s">
        <v>334</v>
      </c>
      <c r="C7" s="1474" t="s">
        <v>132</v>
      </c>
      <c r="D7" s="1475"/>
      <c r="E7" s="1474" t="s">
        <v>133</v>
      </c>
      <c r="F7" s="1475"/>
      <c r="G7" s="1077" t="s">
        <v>134</v>
      </c>
      <c r="H7" s="26"/>
      <c r="I7" s="146"/>
    </row>
    <row r="8" spans="1:9" s="142" customFormat="1" ht="23.25">
      <c r="A8" s="163" t="s">
        <v>315</v>
      </c>
      <c r="B8" s="208"/>
      <c r="C8" s="472" t="s">
        <v>320</v>
      </c>
      <c r="D8" s="473" t="s">
        <v>542</v>
      </c>
      <c r="E8" s="472" t="s">
        <v>320</v>
      </c>
      <c r="F8" s="473" t="s">
        <v>542</v>
      </c>
      <c r="G8" s="1078" t="s">
        <v>741</v>
      </c>
      <c r="H8" s="21" t="s">
        <v>377</v>
      </c>
      <c r="I8" s="146"/>
    </row>
    <row r="9" spans="1:9" s="142" customFormat="1" ht="23.25">
      <c r="A9" s="151"/>
      <c r="B9" s="152"/>
      <c r="C9" s="489"/>
      <c r="D9" s="489"/>
      <c r="E9" s="489"/>
      <c r="F9" s="489"/>
      <c r="G9" s="1079"/>
      <c r="H9" s="22"/>
      <c r="I9" s="146"/>
    </row>
    <row r="10" spans="1:8" s="156" customFormat="1" ht="23.25">
      <c r="A10" s="162"/>
      <c r="B10" s="163" t="s">
        <v>335</v>
      </c>
      <c r="C10" s="734">
        <f>+C11+C14+C17</f>
        <v>0</v>
      </c>
      <c r="D10" s="734">
        <f>+D11+D14+D17</f>
        <v>0</v>
      </c>
      <c r="E10" s="734">
        <f>+E11+E14+E17</f>
        <v>0</v>
      </c>
      <c r="F10" s="734">
        <f>+F11+F14+F17</f>
        <v>0</v>
      </c>
      <c r="G10" s="734">
        <f>+G11+G14+G17</f>
        <v>0</v>
      </c>
      <c r="H10" s="70" t="s">
        <v>543</v>
      </c>
    </row>
    <row r="11" spans="1:8" s="156" customFormat="1" ht="23.25">
      <c r="A11" s="164"/>
      <c r="B11" s="157"/>
      <c r="C11" s="30"/>
      <c r="D11" s="30"/>
      <c r="E11" s="30"/>
      <c r="F11" s="30"/>
      <c r="G11" s="30"/>
      <c r="H11" s="11"/>
    </row>
    <row r="12" spans="1:8" ht="23.25">
      <c r="A12" s="165"/>
      <c r="B12" s="157"/>
      <c r="C12" s="33"/>
      <c r="D12" s="33"/>
      <c r="E12" s="33"/>
      <c r="F12" s="33"/>
      <c r="G12" s="33"/>
      <c r="H12" s="9"/>
    </row>
    <row r="13" spans="1:8" ht="23.25">
      <c r="A13" s="165"/>
      <c r="B13" s="163"/>
      <c r="C13" s="33"/>
      <c r="D13" s="33"/>
      <c r="E13" s="33"/>
      <c r="F13" s="33"/>
      <c r="G13" s="33"/>
      <c r="H13" s="9"/>
    </row>
    <row r="14" spans="1:8" ht="23.25">
      <c r="A14" s="165"/>
      <c r="B14" s="163"/>
      <c r="C14" s="30"/>
      <c r="D14" s="30"/>
      <c r="E14" s="30"/>
      <c r="F14" s="30"/>
      <c r="G14" s="30"/>
      <c r="H14" s="11"/>
    </row>
    <row r="15" spans="1:8" ht="23.25">
      <c r="A15" s="165"/>
      <c r="B15" s="163"/>
      <c r="C15" s="33"/>
      <c r="D15" s="207"/>
      <c r="E15" s="33"/>
      <c r="F15" s="33"/>
      <c r="G15" s="207"/>
      <c r="H15" s="35"/>
    </row>
    <row r="16" spans="1:8" ht="23.25">
      <c r="A16" s="165"/>
      <c r="B16" s="163"/>
      <c r="C16" s="33"/>
      <c r="D16" s="207"/>
      <c r="E16" s="33"/>
      <c r="F16" s="33"/>
      <c r="G16" s="207"/>
      <c r="H16" s="35"/>
    </row>
    <row r="17" spans="1:8" ht="23.25">
      <c r="A17" s="165"/>
      <c r="B17" s="163"/>
      <c r="C17" s="30"/>
      <c r="D17" s="30"/>
      <c r="E17" s="30"/>
      <c r="F17" s="30"/>
      <c r="G17" s="30"/>
      <c r="H17" s="36"/>
    </row>
    <row r="18" spans="1:8" ht="23.25">
      <c r="A18" s="165"/>
      <c r="B18" s="163"/>
      <c r="C18" s="39"/>
      <c r="D18" s="39"/>
      <c r="E18" s="39"/>
      <c r="F18" s="39"/>
      <c r="G18" s="39"/>
      <c r="H18" s="32"/>
    </row>
    <row r="19" spans="1:8" ht="23.25">
      <c r="A19" s="165"/>
      <c r="B19" s="163"/>
      <c r="C19" s="39"/>
      <c r="D19" s="39"/>
      <c r="E19" s="39"/>
      <c r="F19" s="39"/>
      <c r="G19" s="39"/>
      <c r="H19" s="32"/>
    </row>
    <row r="20" spans="1:8" ht="23.25">
      <c r="A20" s="166"/>
      <c r="B20" s="151"/>
      <c r="C20" s="265"/>
      <c r="D20" s="265"/>
      <c r="E20" s="265"/>
      <c r="F20" s="265"/>
      <c r="G20" s="265"/>
      <c r="H20" s="264"/>
    </row>
  </sheetData>
  <sheetProtection/>
  <mergeCells count="2">
    <mergeCell ref="C7:D7"/>
    <mergeCell ref="E7:F7"/>
  </mergeCells>
  <printOptions/>
  <pageMargins left="0.32" right="0.2755905511811024" top="0.31496062992125984" bottom="0.3937007874015748" header="0.1968503937007874" footer="0.2362204724409449"/>
  <pageSetup horizontalDpi="300" verticalDpi="300" orientation="landscape" paperSize="9" scale="85" r:id="rId1"/>
  <headerFooter alignWithMargins="0">
    <oddHeader>&amp;R&amp;"Cordia New,ตัวหนา"&amp;24&amp;P+42&amp;18
รด.&amp;A</oddHeader>
    <oddFooter>&amp;L&amp;10(&amp;D),(&amp;T)&amp;R&amp;10&amp;F.xls
Sheet&amp;A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20"/>
  <sheetViews>
    <sheetView showGridLines="0" view="pageBreakPreview" zoomScaleSheetLayoutView="100" zoomScalePageLayoutView="0" workbookViewId="0" topLeftCell="A4">
      <selection activeCell="E25" sqref="E25"/>
    </sheetView>
  </sheetViews>
  <sheetFormatPr defaultColWidth="9.140625" defaultRowHeight="21.75"/>
  <cols>
    <col min="1" max="1" width="8.28125" style="23" customWidth="1"/>
    <col min="2" max="2" width="33.7109375" style="23" customWidth="1"/>
    <col min="3" max="4" width="16.8515625" style="23" customWidth="1"/>
    <col min="5" max="5" width="18.421875" style="23" customWidth="1"/>
    <col min="6" max="6" width="14.8515625" style="23" customWidth="1"/>
    <col min="7" max="7" width="11.57421875" style="23" customWidth="1"/>
    <col min="8" max="8" width="23.8515625" style="23" customWidth="1"/>
    <col min="9" max="16384" width="9.140625" style="23" customWidth="1"/>
  </cols>
  <sheetData>
    <row r="1" ht="21">
      <c r="G1" s="47" t="s">
        <v>414</v>
      </c>
    </row>
    <row r="2" spans="1:7" s="5" customFormat="1" ht="21">
      <c r="A2" s="5" t="s">
        <v>317</v>
      </c>
      <c r="C2" s="24" t="s">
        <v>234</v>
      </c>
      <c r="D2" s="24"/>
      <c r="E2" s="24"/>
      <c r="F2" s="24"/>
      <c r="G2" s="25"/>
    </row>
    <row r="3" spans="1:6" s="5" customFormat="1" ht="21">
      <c r="A3" s="5" t="s">
        <v>219</v>
      </c>
      <c r="C3" s="24" t="s">
        <v>326</v>
      </c>
      <c r="D3" s="24"/>
      <c r="E3" s="24"/>
      <c r="F3" s="24"/>
    </row>
    <row r="4" spans="1:6" s="5" customFormat="1" ht="21">
      <c r="A4" s="5" t="s">
        <v>341</v>
      </c>
      <c r="C4" s="24" t="s">
        <v>273</v>
      </c>
      <c r="D4" s="24"/>
      <c r="E4" s="24"/>
      <c r="F4" s="24"/>
    </row>
    <row r="5" spans="1:6" s="5" customFormat="1" ht="21">
      <c r="A5" s="5" t="s">
        <v>340</v>
      </c>
      <c r="C5" s="6"/>
      <c r="D5" s="6"/>
      <c r="E5" s="6"/>
      <c r="F5" s="6"/>
    </row>
    <row r="6" spans="3:6" s="5" customFormat="1" ht="12" customHeight="1">
      <c r="C6" s="6"/>
      <c r="D6" s="6"/>
      <c r="E6" s="6"/>
      <c r="F6" s="6"/>
    </row>
    <row r="7" spans="1:8" s="5" customFormat="1" ht="23.25" customHeight="1">
      <c r="A7" s="150" t="s">
        <v>312</v>
      </c>
      <c r="B7" s="150" t="s">
        <v>334</v>
      </c>
      <c r="C7" s="1474" t="s">
        <v>132</v>
      </c>
      <c r="D7" s="1475"/>
      <c r="E7" s="1474" t="s">
        <v>133</v>
      </c>
      <c r="F7" s="1475"/>
      <c r="G7" s="1077" t="s">
        <v>134</v>
      </c>
      <c r="H7" s="26"/>
    </row>
    <row r="8" spans="1:8" s="5" customFormat="1" ht="23.25">
      <c r="A8" s="163" t="s">
        <v>315</v>
      </c>
      <c r="B8" s="208"/>
      <c r="C8" s="472" t="s">
        <v>320</v>
      </c>
      <c r="D8" s="473" t="s">
        <v>542</v>
      </c>
      <c r="E8" s="472" t="s">
        <v>320</v>
      </c>
      <c r="F8" s="473" t="s">
        <v>542</v>
      </c>
      <c r="G8" s="1078" t="s">
        <v>741</v>
      </c>
      <c r="H8" s="21" t="s">
        <v>377</v>
      </c>
    </row>
    <row r="9" spans="1:8" s="5" customFormat="1" ht="23.25">
      <c r="A9" s="151"/>
      <c r="B9" s="152"/>
      <c r="C9" s="489"/>
      <c r="D9" s="489"/>
      <c r="E9" s="489"/>
      <c r="F9" s="489"/>
      <c r="G9" s="1079"/>
      <c r="H9" s="22"/>
    </row>
    <row r="10" spans="1:8" s="5" customFormat="1" ht="21">
      <c r="A10" s="26"/>
      <c r="B10" s="851" t="s">
        <v>335</v>
      </c>
      <c r="C10" s="734">
        <f>+C11+C14+C17</f>
        <v>0</v>
      </c>
      <c r="D10" s="734">
        <f>+D11+D14+D17</f>
        <v>0</v>
      </c>
      <c r="E10" s="734">
        <f>+E11+E14+E17</f>
        <v>0</v>
      </c>
      <c r="F10" s="734">
        <f>+F11+F14+F17</f>
        <v>0</v>
      </c>
      <c r="G10" s="734">
        <f>+G11+G14+G17</f>
        <v>0</v>
      </c>
      <c r="H10" s="70"/>
    </row>
    <row r="11" spans="1:8" s="12" customFormat="1" ht="21">
      <c r="A11" s="28"/>
      <c r="B11" s="29"/>
      <c r="C11" s="30"/>
      <c r="D11" s="30"/>
      <c r="E11" s="30"/>
      <c r="F11" s="30"/>
      <c r="G11" s="30"/>
      <c r="H11" s="11"/>
    </row>
    <row r="12" spans="1:8" s="5" customFormat="1" ht="21">
      <c r="A12" s="31"/>
      <c r="B12" s="32"/>
      <c r="C12" s="33"/>
      <c r="D12" s="33"/>
      <c r="E12" s="33"/>
      <c r="F12" s="33"/>
      <c r="G12" s="33"/>
      <c r="H12" s="9"/>
    </row>
    <row r="13" spans="1:8" s="5" customFormat="1" ht="21">
      <c r="A13" s="31"/>
      <c r="B13" s="32"/>
      <c r="C13" s="33"/>
      <c r="D13" s="33"/>
      <c r="E13" s="33"/>
      <c r="F13" s="33"/>
      <c r="G13" s="33"/>
      <c r="H13" s="9"/>
    </row>
    <row r="14" spans="1:8" s="34" customFormat="1" ht="21">
      <c r="A14" s="28"/>
      <c r="B14" s="29"/>
      <c r="C14" s="30"/>
      <c r="D14" s="30"/>
      <c r="E14" s="30"/>
      <c r="F14" s="30"/>
      <c r="G14" s="30"/>
      <c r="H14" s="11"/>
    </row>
    <row r="15" spans="1:8" ht="21">
      <c r="A15" s="31"/>
      <c r="B15" s="32"/>
      <c r="C15" s="33"/>
      <c r="D15" s="207"/>
      <c r="E15" s="33"/>
      <c r="F15" s="33"/>
      <c r="G15" s="207"/>
      <c r="H15" s="35"/>
    </row>
    <row r="16" spans="1:8" ht="21">
      <c r="A16" s="31"/>
      <c r="B16" s="32"/>
      <c r="C16" s="33"/>
      <c r="D16" s="207"/>
      <c r="E16" s="33"/>
      <c r="F16" s="33"/>
      <c r="G16" s="207"/>
      <c r="H16" s="35"/>
    </row>
    <row r="17" spans="1:8" s="34" customFormat="1" ht="21">
      <c r="A17" s="28"/>
      <c r="B17" s="29"/>
      <c r="C17" s="30"/>
      <c r="D17" s="30"/>
      <c r="E17" s="30"/>
      <c r="F17" s="30"/>
      <c r="G17" s="30"/>
      <c r="H17" s="36"/>
    </row>
    <row r="18" spans="1:8" s="41" customFormat="1" ht="21">
      <c r="A18" s="38"/>
      <c r="B18" s="32"/>
      <c r="C18" s="39"/>
      <c r="D18" s="39"/>
      <c r="E18" s="39"/>
      <c r="F18" s="39"/>
      <c r="G18" s="39"/>
      <c r="H18" s="32"/>
    </row>
    <row r="19" spans="1:8" s="41" customFormat="1" ht="21">
      <c r="A19" s="38"/>
      <c r="B19" s="32"/>
      <c r="C19" s="39"/>
      <c r="D19" s="39"/>
      <c r="E19" s="39"/>
      <c r="F19" s="39"/>
      <c r="G19" s="39"/>
      <c r="H19" s="32"/>
    </row>
    <row r="20" spans="1:8" s="41" customFormat="1" ht="21">
      <c r="A20" s="263"/>
      <c r="B20" s="264"/>
      <c r="C20" s="265"/>
      <c r="D20" s="265"/>
      <c r="E20" s="265"/>
      <c r="F20" s="265"/>
      <c r="G20" s="265"/>
      <c r="H20" s="264"/>
    </row>
  </sheetData>
  <sheetProtection/>
  <mergeCells count="2">
    <mergeCell ref="C7:D7"/>
    <mergeCell ref="E7:F7"/>
  </mergeCells>
  <printOptions/>
  <pageMargins left="1.04" right="0.28" top="1.07" bottom="1" header="0.5" footer="0.52"/>
  <pageSetup horizontalDpi="360" verticalDpi="360" orientation="landscape" paperSize="9" r:id="rId1"/>
  <headerFooter alignWithMargins="0">
    <oddFooter>&amp;R&amp;10&amp;F/&amp;A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V25"/>
  <sheetViews>
    <sheetView showGridLines="0" zoomScale="61" zoomScaleNormal="61" zoomScaleSheetLayoutView="62" zoomScalePageLayoutView="0" workbookViewId="0" topLeftCell="A1">
      <selection activeCell="N13" sqref="N13"/>
    </sheetView>
  </sheetViews>
  <sheetFormatPr defaultColWidth="9.140625" defaultRowHeight="21.75"/>
  <cols>
    <col min="1" max="1" width="2.7109375" style="101" customWidth="1"/>
    <col min="2" max="2" width="2.00390625" style="101" customWidth="1"/>
    <col min="3" max="3" width="23.28125" style="101" customWidth="1"/>
    <col min="4" max="4" width="13.7109375" style="101" customWidth="1"/>
    <col min="5" max="5" width="2.140625" style="101" customWidth="1"/>
    <col min="6" max="6" width="16.8515625" style="101" customWidth="1"/>
    <col min="7" max="7" width="2.7109375" style="101" customWidth="1"/>
    <col min="8" max="8" width="20.8515625" style="101" customWidth="1"/>
    <col min="9" max="9" width="10.7109375" style="268" customWidth="1"/>
    <col min="10" max="10" width="2.7109375" style="101" customWidth="1"/>
    <col min="11" max="11" width="24.28125" style="101" customWidth="1"/>
    <col min="12" max="12" width="10.7109375" style="268" customWidth="1"/>
    <col min="13" max="13" width="2.7109375" style="101" customWidth="1"/>
    <col min="14" max="14" width="21.140625" style="101" customWidth="1"/>
    <col min="15" max="15" width="10.7109375" style="101" customWidth="1"/>
    <col min="16" max="16" width="2.140625" style="101" customWidth="1"/>
    <col min="17" max="17" width="17.57421875" style="101" customWidth="1"/>
    <col min="18" max="18" width="10.7109375" style="101" customWidth="1"/>
    <col min="19" max="19" width="2.7109375" style="101" customWidth="1"/>
    <col min="20" max="20" width="9.7109375" style="101" customWidth="1"/>
    <col min="21" max="21" width="10.57421875" style="101" customWidth="1"/>
    <col min="22" max="22" width="12.7109375" style="101" customWidth="1"/>
    <col min="23" max="16384" width="9.140625" style="101" customWidth="1"/>
  </cols>
  <sheetData>
    <row r="1" spans="9:22" s="286" customFormat="1" ht="23.25">
      <c r="I1" s="287"/>
      <c r="L1" s="287"/>
      <c r="V1" s="288"/>
    </row>
    <row r="2" spans="1:22" s="286" customFormat="1" ht="23.25">
      <c r="A2" s="289" t="s">
        <v>276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</row>
    <row r="3" spans="1:22" s="286" customFormat="1" ht="23.25">
      <c r="A3" s="289" t="s">
        <v>317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</row>
    <row r="4" spans="1:22" s="286" customFormat="1" ht="23.2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</row>
    <row r="5" spans="1:22" s="286" customFormat="1" ht="23.25">
      <c r="A5" s="286" t="s">
        <v>209</v>
      </c>
      <c r="I5" s="287"/>
      <c r="L5" s="287"/>
      <c r="V5" s="290"/>
    </row>
    <row r="6" spans="1:22" s="286" customFormat="1" ht="23.25">
      <c r="A6" s="1548" t="s">
        <v>210</v>
      </c>
      <c r="B6" s="1548"/>
      <c r="C6" s="1548"/>
      <c r="D6" s="1549" t="s">
        <v>148</v>
      </c>
      <c r="E6" s="1549" t="s">
        <v>137</v>
      </c>
      <c r="F6" s="1549"/>
      <c r="G6" s="1550" t="s">
        <v>211</v>
      </c>
      <c r="H6" s="1550"/>
      <c r="I6" s="1550"/>
      <c r="J6" s="1550"/>
      <c r="K6" s="1550"/>
      <c r="L6" s="1550"/>
      <c r="M6" s="1550"/>
      <c r="N6" s="1550"/>
      <c r="O6" s="1550"/>
      <c r="P6" s="1550"/>
      <c r="Q6" s="1550"/>
      <c r="R6" s="1550"/>
      <c r="S6" s="1550"/>
      <c r="T6" s="1550"/>
      <c r="U6" s="1550"/>
      <c r="V6" s="1550"/>
    </row>
    <row r="7" spans="1:22" s="286" customFormat="1" ht="23.25">
      <c r="A7" s="1548"/>
      <c r="B7" s="1548"/>
      <c r="C7" s="1548"/>
      <c r="D7" s="1549"/>
      <c r="E7" s="1549"/>
      <c r="F7" s="1549"/>
      <c r="G7" s="1550" t="s">
        <v>156</v>
      </c>
      <c r="H7" s="1550"/>
      <c r="I7" s="1550"/>
      <c r="J7" s="1550" t="s">
        <v>157</v>
      </c>
      <c r="K7" s="1550"/>
      <c r="L7" s="1550"/>
      <c r="M7" s="1550" t="s">
        <v>158</v>
      </c>
      <c r="N7" s="1550"/>
      <c r="O7" s="1550"/>
      <c r="P7" s="1550" t="s">
        <v>159</v>
      </c>
      <c r="Q7" s="1550"/>
      <c r="R7" s="1550"/>
      <c r="S7" s="1550" t="s">
        <v>160</v>
      </c>
      <c r="T7" s="1550"/>
      <c r="U7" s="1550"/>
      <c r="V7" s="1548" t="s">
        <v>212</v>
      </c>
    </row>
    <row r="8" spans="1:22" s="286" customFormat="1" ht="42" customHeight="1">
      <c r="A8" s="1548"/>
      <c r="B8" s="1548"/>
      <c r="C8" s="1548"/>
      <c r="D8" s="1549"/>
      <c r="E8" s="1549"/>
      <c r="F8" s="1549"/>
      <c r="G8" s="1549" t="s">
        <v>378</v>
      </c>
      <c r="H8" s="1549"/>
      <c r="I8" s="291" t="s">
        <v>213</v>
      </c>
      <c r="J8" s="1549" t="s">
        <v>378</v>
      </c>
      <c r="K8" s="1549"/>
      <c r="L8" s="291" t="s">
        <v>213</v>
      </c>
      <c r="M8" s="1549" t="s">
        <v>378</v>
      </c>
      <c r="N8" s="1549"/>
      <c r="O8" s="292" t="s">
        <v>213</v>
      </c>
      <c r="P8" s="1549" t="s">
        <v>378</v>
      </c>
      <c r="Q8" s="1549"/>
      <c r="R8" s="292" t="s">
        <v>213</v>
      </c>
      <c r="S8" s="1549" t="s">
        <v>378</v>
      </c>
      <c r="T8" s="1549"/>
      <c r="U8" s="292" t="s">
        <v>213</v>
      </c>
      <c r="V8" s="1548"/>
    </row>
    <row r="9" spans="1:22" ht="23.25">
      <c r="A9" s="269"/>
      <c r="B9" s="270"/>
      <c r="C9" s="271"/>
      <c r="D9" s="271"/>
      <c r="E9" s="272"/>
      <c r="F9" s="271"/>
      <c r="G9" s="272"/>
      <c r="H9" s="271"/>
      <c r="I9" s="273"/>
      <c r="J9" s="274"/>
      <c r="K9" s="271"/>
      <c r="L9" s="273"/>
      <c r="M9" s="272"/>
      <c r="N9" s="271"/>
      <c r="O9" s="273"/>
      <c r="P9" s="272"/>
      <c r="Q9" s="271"/>
      <c r="R9" s="273"/>
      <c r="S9" s="272"/>
      <c r="T9" s="271"/>
      <c r="U9" s="273"/>
      <c r="V9" s="275">
        <f>+U9+R9+O9+L9+I9</f>
        <v>0</v>
      </c>
    </row>
    <row r="10" spans="1:22" ht="23.25">
      <c r="A10" s="276"/>
      <c r="C10" s="200"/>
      <c r="D10" s="200"/>
      <c r="F10" s="200"/>
      <c r="H10" s="200"/>
      <c r="J10" s="277"/>
      <c r="K10" s="200"/>
      <c r="L10" s="278"/>
      <c r="N10" s="200"/>
      <c r="O10" s="200"/>
      <c r="Q10" s="200"/>
      <c r="R10" s="200"/>
      <c r="T10" s="200"/>
      <c r="U10" s="200"/>
      <c r="V10" s="275">
        <f aca="true" t="shared" si="0" ref="V10:V25">+U10+R10+O10+L10+I10</f>
        <v>0</v>
      </c>
    </row>
    <row r="11" spans="1:22" ht="23.25">
      <c r="A11" s="277"/>
      <c r="C11" s="200"/>
      <c r="D11" s="200"/>
      <c r="F11" s="200"/>
      <c r="H11" s="200"/>
      <c r="J11" s="277"/>
      <c r="K11" s="200"/>
      <c r="L11" s="278"/>
      <c r="N11" s="200"/>
      <c r="O11" s="200"/>
      <c r="Q11" s="200"/>
      <c r="R11" s="200"/>
      <c r="T11" s="200"/>
      <c r="U11" s="200"/>
      <c r="V11" s="275">
        <f t="shared" si="0"/>
        <v>0</v>
      </c>
    </row>
    <row r="12" spans="1:22" ht="23.25">
      <c r="A12" s="277"/>
      <c r="C12" s="200"/>
      <c r="D12" s="200"/>
      <c r="F12" s="200"/>
      <c r="H12" s="200"/>
      <c r="J12" s="277"/>
      <c r="K12" s="200"/>
      <c r="L12" s="278"/>
      <c r="N12" s="200"/>
      <c r="O12" s="200"/>
      <c r="Q12" s="200"/>
      <c r="R12" s="200"/>
      <c r="T12" s="200"/>
      <c r="U12" s="200"/>
      <c r="V12" s="275">
        <f t="shared" si="0"/>
        <v>0</v>
      </c>
    </row>
    <row r="13" spans="1:22" ht="23.25">
      <c r="A13" s="277"/>
      <c r="C13" s="200"/>
      <c r="D13" s="200"/>
      <c r="F13" s="200"/>
      <c r="H13" s="200"/>
      <c r="J13" s="277"/>
      <c r="K13" s="200"/>
      <c r="L13" s="278"/>
      <c r="N13" s="200"/>
      <c r="O13" s="200"/>
      <c r="Q13" s="200"/>
      <c r="R13" s="200"/>
      <c r="T13" s="200"/>
      <c r="U13" s="200"/>
      <c r="V13" s="275">
        <f t="shared" si="0"/>
        <v>0</v>
      </c>
    </row>
    <row r="14" spans="1:22" ht="23.25">
      <c r="A14" s="277"/>
      <c r="C14" s="200"/>
      <c r="D14" s="200"/>
      <c r="F14" s="200"/>
      <c r="H14" s="200"/>
      <c r="J14" s="277"/>
      <c r="K14" s="200"/>
      <c r="L14" s="278"/>
      <c r="N14" s="200"/>
      <c r="O14" s="200"/>
      <c r="Q14" s="200"/>
      <c r="R14" s="200"/>
      <c r="T14" s="200"/>
      <c r="U14" s="200"/>
      <c r="V14" s="275">
        <f t="shared" si="0"/>
        <v>0</v>
      </c>
    </row>
    <row r="15" spans="1:22" ht="23.25">
      <c r="A15" s="277"/>
      <c r="C15" s="200"/>
      <c r="D15" s="200"/>
      <c r="F15" s="200"/>
      <c r="H15" s="200"/>
      <c r="J15" s="279"/>
      <c r="K15" s="200"/>
      <c r="L15" s="278"/>
      <c r="N15" s="200"/>
      <c r="O15" s="200"/>
      <c r="Q15" s="200"/>
      <c r="R15" s="200"/>
      <c r="T15" s="200"/>
      <c r="U15" s="200"/>
      <c r="V15" s="275">
        <f t="shared" si="0"/>
        <v>0</v>
      </c>
    </row>
    <row r="16" spans="1:22" ht="23.25">
      <c r="A16" s="277"/>
      <c r="C16" s="200"/>
      <c r="D16" s="200"/>
      <c r="F16" s="200"/>
      <c r="H16" s="200"/>
      <c r="J16" s="279"/>
      <c r="K16" s="200"/>
      <c r="L16" s="278"/>
      <c r="N16" s="200"/>
      <c r="O16" s="200"/>
      <c r="Q16" s="200"/>
      <c r="R16" s="200"/>
      <c r="T16" s="200"/>
      <c r="U16" s="200"/>
      <c r="V16" s="275">
        <f t="shared" si="0"/>
        <v>0</v>
      </c>
    </row>
    <row r="17" spans="1:22" ht="23.25">
      <c r="A17" s="277"/>
      <c r="D17" s="277"/>
      <c r="E17" s="279"/>
      <c r="G17" s="277"/>
      <c r="I17" s="280"/>
      <c r="J17" s="277"/>
      <c r="L17" s="280"/>
      <c r="M17" s="277"/>
      <c r="O17" s="280"/>
      <c r="P17" s="277"/>
      <c r="R17" s="280"/>
      <c r="S17" s="277"/>
      <c r="U17" s="277"/>
      <c r="V17" s="278">
        <f t="shared" si="0"/>
        <v>0</v>
      </c>
    </row>
    <row r="18" spans="1:22" ht="23.25">
      <c r="A18" s="277"/>
      <c r="C18" s="200"/>
      <c r="D18" s="200"/>
      <c r="F18" s="200"/>
      <c r="H18" s="200"/>
      <c r="J18" s="279"/>
      <c r="K18" s="200"/>
      <c r="L18" s="278"/>
      <c r="N18" s="200"/>
      <c r="O18" s="200"/>
      <c r="Q18" s="200"/>
      <c r="R18" s="200"/>
      <c r="T18" s="200"/>
      <c r="U18" s="200"/>
      <c r="V18" s="275">
        <f t="shared" si="0"/>
        <v>0</v>
      </c>
    </row>
    <row r="19" spans="1:22" ht="23.25">
      <c r="A19" s="277"/>
      <c r="C19" s="200"/>
      <c r="D19" s="200"/>
      <c r="F19" s="200"/>
      <c r="H19" s="200"/>
      <c r="J19" s="279"/>
      <c r="K19" s="200"/>
      <c r="L19" s="278"/>
      <c r="N19" s="200"/>
      <c r="O19" s="200"/>
      <c r="Q19" s="200"/>
      <c r="R19" s="200"/>
      <c r="T19" s="200"/>
      <c r="U19" s="200"/>
      <c r="V19" s="275">
        <f t="shared" si="0"/>
        <v>0</v>
      </c>
    </row>
    <row r="20" spans="1:22" ht="23.25">
      <c r="A20" s="277"/>
      <c r="C20" s="200"/>
      <c r="D20" s="200"/>
      <c r="F20" s="200"/>
      <c r="H20" s="200"/>
      <c r="J20" s="279"/>
      <c r="K20" s="200"/>
      <c r="L20" s="278"/>
      <c r="N20" s="200"/>
      <c r="O20" s="200"/>
      <c r="Q20" s="200"/>
      <c r="R20" s="200"/>
      <c r="T20" s="200"/>
      <c r="U20" s="200"/>
      <c r="V20" s="275">
        <f t="shared" si="0"/>
        <v>0</v>
      </c>
    </row>
    <row r="21" spans="1:22" ht="23.25">
      <c r="A21" s="277"/>
      <c r="C21" s="200"/>
      <c r="D21" s="200"/>
      <c r="E21" s="281"/>
      <c r="F21" s="200"/>
      <c r="H21" s="200"/>
      <c r="J21" s="277"/>
      <c r="K21" s="200"/>
      <c r="L21" s="278"/>
      <c r="N21" s="200"/>
      <c r="O21" s="200"/>
      <c r="Q21" s="200"/>
      <c r="R21" s="200"/>
      <c r="T21" s="200"/>
      <c r="U21" s="200"/>
      <c r="V21" s="275">
        <f t="shared" si="0"/>
        <v>0</v>
      </c>
    </row>
    <row r="22" spans="1:22" ht="23.25">
      <c r="A22" s="277"/>
      <c r="C22" s="200"/>
      <c r="D22" s="200"/>
      <c r="E22" s="281"/>
      <c r="F22" s="200"/>
      <c r="H22" s="200"/>
      <c r="J22" s="277"/>
      <c r="K22" s="200"/>
      <c r="L22" s="278"/>
      <c r="N22" s="200"/>
      <c r="O22" s="200"/>
      <c r="Q22" s="200"/>
      <c r="R22" s="200"/>
      <c r="T22" s="200"/>
      <c r="U22" s="200"/>
      <c r="V22" s="275">
        <f t="shared" si="0"/>
        <v>0</v>
      </c>
    </row>
    <row r="23" spans="1:22" ht="23.25">
      <c r="A23" s="277"/>
      <c r="D23" s="277"/>
      <c r="E23" s="277"/>
      <c r="G23" s="277"/>
      <c r="I23" s="280"/>
      <c r="J23" s="279"/>
      <c r="L23" s="280"/>
      <c r="M23" s="277"/>
      <c r="O23" s="277"/>
      <c r="P23" s="277"/>
      <c r="R23" s="277"/>
      <c r="S23" s="277"/>
      <c r="U23" s="277"/>
      <c r="V23" s="278">
        <f t="shared" si="0"/>
        <v>0</v>
      </c>
    </row>
    <row r="24" spans="1:22" ht="23.25">
      <c r="A24" s="277"/>
      <c r="C24" s="200"/>
      <c r="D24" s="200"/>
      <c r="F24" s="200"/>
      <c r="H24" s="200"/>
      <c r="J24" s="277"/>
      <c r="K24" s="200"/>
      <c r="L24" s="278"/>
      <c r="N24" s="200"/>
      <c r="O24" s="200"/>
      <c r="Q24" s="200"/>
      <c r="R24" s="200"/>
      <c r="T24" s="200"/>
      <c r="U24" s="200"/>
      <c r="V24" s="275">
        <f t="shared" si="0"/>
        <v>0</v>
      </c>
    </row>
    <row r="25" spans="1:22" ht="23.25">
      <c r="A25" s="282"/>
      <c r="B25" s="283"/>
      <c r="C25" s="202"/>
      <c r="D25" s="202"/>
      <c r="E25" s="283"/>
      <c r="F25" s="202"/>
      <c r="G25" s="283"/>
      <c r="H25" s="202"/>
      <c r="I25" s="284"/>
      <c r="J25" s="282"/>
      <c r="K25" s="202"/>
      <c r="L25" s="285"/>
      <c r="M25" s="283"/>
      <c r="N25" s="202"/>
      <c r="O25" s="202"/>
      <c r="P25" s="283"/>
      <c r="Q25" s="202"/>
      <c r="R25" s="202"/>
      <c r="S25" s="283"/>
      <c r="T25" s="202"/>
      <c r="U25" s="202"/>
      <c r="V25" s="403">
        <f t="shared" si="0"/>
        <v>0</v>
      </c>
    </row>
  </sheetData>
  <sheetProtection/>
  <mergeCells count="15">
    <mergeCell ref="S8:T8"/>
    <mergeCell ref="P8:Q8"/>
    <mergeCell ref="M8:N8"/>
    <mergeCell ref="P7:R7"/>
    <mergeCell ref="S7:U7"/>
    <mergeCell ref="A6:C8"/>
    <mergeCell ref="D6:D8"/>
    <mergeCell ref="E6:F8"/>
    <mergeCell ref="G8:H8"/>
    <mergeCell ref="G7:I7"/>
    <mergeCell ref="G6:V6"/>
    <mergeCell ref="J8:K8"/>
    <mergeCell ref="J7:L7"/>
    <mergeCell ref="M7:O7"/>
    <mergeCell ref="V7:V8"/>
  </mergeCells>
  <printOptions/>
  <pageMargins left="0.32" right="0.2755905511811024" top="1.08" bottom="0.3937007874015748" header="0.1968503937007874" footer="0.2362204724409449"/>
  <pageSetup horizontalDpi="300" verticalDpi="300" orientation="landscape" paperSize="9" scale="65" r:id="rId1"/>
  <headerFooter alignWithMargins="0">
    <oddHeader>&amp;R&amp;"Cordia New,ตัวหนา"&amp;24&amp;P+47&amp;18
รด.&amp;A</oddHeader>
    <oddFooter>&amp;L&amp;10(&amp;D),(&amp;T)&amp;R&amp;10&amp;F.xls
Sheet&amp;A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SheetLayoutView="80" zoomScalePageLayoutView="0" workbookViewId="0" topLeftCell="A1">
      <selection activeCell="F23" sqref="F23"/>
    </sheetView>
  </sheetViews>
  <sheetFormatPr defaultColWidth="9.140625" defaultRowHeight="21.75"/>
  <cols>
    <col min="1" max="1" width="26.140625" style="97" customWidth="1"/>
    <col min="2" max="2" width="37.7109375" style="97" customWidth="1"/>
    <col min="3" max="3" width="24.28125" style="97" customWidth="1"/>
    <col min="4" max="4" width="29.140625" style="97" customWidth="1"/>
    <col min="5" max="5" width="18.7109375" style="97" customWidth="1"/>
    <col min="6" max="16384" width="9.140625" style="97" customWidth="1"/>
  </cols>
  <sheetData>
    <row r="1" ht="23.25">
      <c r="E1" s="47"/>
    </row>
    <row r="2" spans="1:5" s="98" customFormat="1" ht="23.25">
      <c r="A2" s="193" t="s">
        <v>265</v>
      </c>
      <c r="B2" s="193"/>
      <c r="C2" s="193"/>
      <c r="D2" s="193"/>
      <c r="E2" s="193"/>
    </row>
    <row r="3" spans="1:5" s="98" customFormat="1" ht="23.25">
      <c r="A3" s="193" t="s">
        <v>271</v>
      </c>
      <c r="B3" s="193"/>
      <c r="C3" s="193"/>
      <c r="D3" s="193"/>
      <c r="E3" s="193"/>
    </row>
    <row r="4" spans="1:5" s="98" customFormat="1" ht="23.25">
      <c r="A4" s="193" t="s">
        <v>214</v>
      </c>
      <c r="B4" s="193"/>
      <c r="C4" s="193"/>
      <c r="D4" s="193"/>
      <c r="E4" s="193"/>
    </row>
    <row r="5" s="98" customFormat="1" ht="23.25">
      <c r="A5" s="194" t="s">
        <v>215</v>
      </c>
    </row>
    <row r="6" s="98" customFormat="1" ht="12" customHeight="1"/>
    <row r="7" spans="1:5" s="98" customFormat="1" ht="23.25">
      <c r="A7" s="195" t="s">
        <v>216</v>
      </c>
      <c r="B7" s="196" t="s">
        <v>376</v>
      </c>
      <c r="C7" s="196" t="s">
        <v>712</v>
      </c>
      <c r="D7" s="196" t="s">
        <v>217</v>
      </c>
      <c r="E7" s="196" t="s">
        <v>208</v>
      </c>
    </row>
    <row r="8" spans="1:5" s="98" customFormat="1" ht="23.25">
      <c r="A8" s="197"/>
      <c r="B8" s="198"/>
      <c r="C8" s="198"/>
      <c r="D8" s="198"/>
      <c r="E8" s="198"/>
    </row>
    <row r="9" spans="1:5" ht="23.25">
      <c r="A9" s="199"/>
      <c r="B9" s="200"/>
      <c r="C9" s="200"/>
      <c r="D9" s="200"/>
      <c r="E9" s="200"/>
    </row>
    <row r="10" spans="1:5" ht="23.25">
      <c r="A10" s="199"/>
      <c r="B10" s="200"/>
      <c r="C10" s="200"/>
      <c r="D10" s="200"/>
      <c r="E10" s="200"/>
    </row>
    <row r="11" spans="1:5" ht="23.25">
      <c r="A11" s="199"/>
      <c r="B11" s="200"/>
      <c r="C11" s="200"/>
      <c r="D11" s="200"/>
      <c r="E11" s="200"/>
    </row>
    <row r="12" spans="1:5" ht="23.25">
      <c r="A12" s="199"/>
      <c r="B12" s="200"/>
      <c r="C12" s="200"/>
      <c r="D12" s="200"/>
      <c r="E12" s="200"/>
    </row>
    <row r="13" spans="1:5" ht="23.25">
      <c r="A13" s="199"/>
      <c r="B13" s="200"/>
      <c r="C13" s="200"/>
      <c r="D13" s="200"/>
      <c r="E13" s="200"/>
    </row>
    <row r="14" spans="1:5" ht="23.25">
      <c r="A14" s="199"/>
      <c r="B14" s="200"/>
      <c r="C14" s="200"/>
      <c r="D14" s="200"/>
      <c r="E14" s="200"/>
    </row>
    <row r="15" spans="1:5" ht="23.25">
      <c r="A15" s="199"/>
      <c r="B15" s="200"/>
      <c r="C15" s="200"/>
      <c r="D15" s="200"/>
      <c r="E15" s="200"/>
    </row>
    <row r="16" spans="1:5" ht="23.25">
      <c r="A16" s="199"/>
      <c r="B16" s="200"/>
      <c r="C16" s="200"/>
      <c r="D16" s="200"/>
      <c r="E16" s="200"/>
    </row>
    <row r="17" spans="1:5" ht="23.25">
      <c r="A17" s="199"/>
      <c r="B17" s="200"/>
      <c r="C17" s="200"/>
      <c r="D17" s="200"/>
      <c r="E17" s="200"/>
    </row>
    <row r="18" spans="1:5" ht="23.25">
      <c r="A18" s="199"/>
      <c r="B18" s="200"/>
      <c r="C18" s="200"/>
      <c r="D18" s="200"/>
      <c r="E18" s="200"/>
    </row>
    <row r="19" spans="1:5" ht="23.25">
      <c r="A19" s="199"/>
      <c r="B19" s="200"/>
      <c r="C19" s="200"/>
      <c r="D19" s="200"/>
      <c r="E19" s="200"/>
    </row>
    <row r="20" spans="1:5" ht="23.25">
      <c r="A20" s="199"/>
      <c r="B20" s="200"/>
      <c r="C20" s="200"/>
      <c r="D20" s="200"/>
      <c r="E20" s="200"/>
    </row>
    <row r="21" spans="1:5" ht="23.25">
      <c r="A21" s="201"/>
      <c r="B21" s="202"/>
      <c r="C21" s="202"/>
      <c r="D21" s="202"/>
      <c r="E21" s="202"/>
    </row>
  </sheetData>
  <sheetProtection/>
  <printOptions/>
  <pageMargins left="1.44" right="0.2755905511811024" top="0.91" bottom="0.3937007874015748" header="0.3" footer="0.2362204724409449"/>
  <pageSetup horizontalDpi="300" verticalDpi="300" orientation="landscape" paperSize="9" r:id="rId1"/>
  <headerFooter alignWithMargins="0">
    <oddHeader>&amp;R&amp;"Cordia New,ตัวหนา"&amp;24&amp;P+48&amp;18
รด.&amp;A</oddHeader>
    <oddFooter>&amp;L&amp;10(&amp;D),(&amp;T)&amp;R&amp;10&amp;F.xls
Sheet&amp;A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J3"/>
  <sheetViews>
    <sheetView zoomScalePageLayoutView="0" workbookViewId="0" topLeftCell="A1">
      <selection activeCell="Q25" sqref="Q25"/>
    </sheetView>
  </sheetViews>
  <sheetFormatPr defaultColWidth="9.140625" defaultRowHeight="21.75"/>
  <sheetData>
    <row r="1" ht="102" customHeight="1"/>
    <row r="2" spans="1:10" ht="39.75">
      <c r="A2" s="984"/>
      <c r="B2" s="733"/>
      <c r="C2" s="733"/>
      <c r="D2" s="733"/>
      <c r="E2" s="733"/>
      <c r="F2" s="733"/>
      <c r="G2" s="733"/>
      <c r="H2" s="733"/>
      <c r="I2" s="733"/>
      <c r="J2" s="733"/>
    </row>
    <row r="3" spans="1:10" ht="39.75">
      <c r="A3" s="984"/>
      <c r="B3" s="733"/>
      <c r="C3" s="733"/>
      <c r="D3" s="733"/>
      <c r="E3" s="733"/>
      <c r="F3" s="733"/>
      <c r="G3" s="733"/>
      <c r="H3" s="733"/>
      <c r="I3" s="733"/>
      <c r="J3" s="7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1"/>
  <sheetViews>
    <sheetView view="pageBreakPreview" zoomScaleSheetLayoutView="100" zoomScalePageLayoutView="0" workbookViewId="0" topLeftCell="A1">
      <pane xSplit="1" ySplit="5" topLeftCell="H138" activePane="bottomRight" state="frozen"/>
      <selection pane="topLeft" activeCell="D43" sqref="D43"/>
      <selection pane="topRight" activeCell="D43" sqref="D43"/>
      <selection pane="bottomLeft" activeCell="D43" sqref="D43"/>
      <selection pane="bottomRight" activeCell="I157" sqref="I157"/>
    </sheetView>
  </sheetViews>
  <sheetFormatPr defaultColWidth="9.140625" defaultRowHeight="21.75"/>
  <cols>
    <col min="1" max="1" width="43.57421875" style="1008" customWidth="1"/>
    <col min="2" max="2" width="40.8515625" style="1008" customWidth="1"/>
    <col min="3" max="3" width="49.00390625" style="1008" customWidth="1"/>
    <col min="4" max="4" width="51.00390625" style="1008" customWidth="1"/>
    <col min="5" max="5" width="44.140625" style="1008" customWidth="1"/>
    <col min="6" max="6" width="61.7109375" style="1008" customWidth="1"/>
    <col min="7" max="7" width="56.140625" style="1008" customWidth="1"/>
    <col min="8" max="8" width="44.57421875" style="1206" customWidth="1"/>
    <col min="9" max="16384" width="9.140625" style="1008" customWidth="1"/>
  </cols>
  <sheetData>
    <row r="1" ht="22.5">
      <c r="A1" s="1008" t="s">
        <v>774</v>
      </c>
    </row>
    <row r="3" spans="1:8" ht="22.5">
      <c r="A3" s="1552" t="s">
        <v>544</v>
      </c>
      <c r="B3" s="1552"/>
      <c r="C3" s="1068" t="s">
        <v>785</v>
      </c>
      <c r="D3" s="1068"/>
      <c r="E3" s="1069" t="s">
        <v>545</v>
      </c>
      <c r="F3" s="1069"/>
      <c r="G3" s="1009" t="s">
        <v>277</v>
      </c>
      <c r="H3" s="1009" t="s">
        <v>1015</v>
      </c>
    </row>
    <row r="4" spans="1:8" ht="22.5">
      <c r="A4" s="1376" t="s">
        <v>546</v>
      </c>
      <c r="B4" s="1376" t="s">
        <v>547</v>
      </c>
      <c r="C4" s="1242" t="s">
        <v>548</v>
      </c>
      <c r="D4" s="1242" t="s">
        <v>549</v>
      </c>
      <c r="E4" s="1243" t="s">
        <v>915</v>
      </c>
      <c r="F4" s="1243" t="s">
        <v>843</v>
      </c>
      <c r="G4" s="1244" t="s">
        <v>206</v>
      </c>
      <c r="H4" s="1244"/>
    </row>
    <row r="5" spans="1:8" ht="22.5">
      <c r="A5" s="1377" t="s">
        <v>550</v>
      </c>
      <c r="B5" s="1377"/>
      <c r="C5" s="1243" t="s">
        <v>921</v>
      </c>
      <c r="D5" s="1243"/>
      <c r="E5" s="1243" t="s">
        <v>1016</v>
      </c>
      <c r="F5" s="1029"/>
      <c r="G5" s="1029"/>
      <c r="H5" s="1029"/>
    </row>
    <row r="6" spans="1:8" ht="22.5">
      <c r="A6" s="1015" t="s">
        <v>624</v>
      </c>
      <c r="B6" s="1019"/>
      <c r="C6" s="1016" t="s">
        <v>786</v>
      </c>
      <c r="D6" s="1018"/>
      <c r="E6" s="1018"/>
      <c r="F6" s="1018"/>
      <c r="G6" s="1018"/>
      <c r="H6" s="1207"/>
    </row>
    <row r="7" spans="1:8" ht="22.5">
      <c r="A7" s="1015" t="s">
        <v>625</v>
      </c>
      <c r="B7" s="1019"/>
      <c r="C7" s="1016" t="s">
        <v>787</v>
      </c>
      <c r="D7" s="1018"/>
      <c r="E7" s="1018"/>
      <c r="F7" s="1018"/>
      <c r="G7" s="1018"/>
      <c r="H7" s="1207"/>
    </row>
    <row r="8" spans="1:8" ht="90">
      <c r="A8" s="1053" t="s">
        <v>626</v>
      </c>
      <c r="B8" s="1018"/>
      <c r="C8" s="1013" t="s">
        <v>788</v>
      </c>
      <c r="D8" s="1018"/>
      <c r="E8" s="1018"/>
      <c r="F8" s="1018"/>
      <c r="G8" s="1018"/>
      <c r="H8" s="1207"/>
    </row>
    <row r="9" spans="1:8" ht="22.5">
      <c r="A9" s="1027"/>
      <c r="B9" s="1010"/>
      <c r="C9" s="1052" t="s">
        <v>789</v>
      </c>
      <c r="D9" s="1011"/>
      <c r="E9" s="1011"/>
      <c r="F9" s="1011"/>
      <c r="G9" s="1011"/>
      <c r="H9" s="1011"/>
    </row>
    <row r="10" spans="1:8" ht="22.5">
      <c r="A10" s="1056" t="s">
        <v>553</v>
      </c>
      <c r="B10" s="1015" t="s">
        <v>627</v>
      </c>
      <c r="C10" s="1012" t="s">
        <v>790</v>
      </c>
      <c r="D10" s="1013"/>
      <c r="E10" s="1014"/>
      <c r="F10" s="1013"/>
      <c r="G10" s="1013"/>
      <c r="H10" s="1012"/>
    </row>
    <row r="11" spans="1:8" ht="22.5">
      <c r="A11" s="1057" t="s">
        <v>628</v>
      </c>
      <c r="B11" s="1019" t="s">
        <v>629</v>
      </c>
      <c r="C11" s="1026" t="s">
        <v>791</v>
      </c>
      <c r="D11" s="1018"/>
      <c r="E11" s="1017"/>
      <c r="F11" s="1018"/>
      <c r="G11" s="1018"/>
      <c r="H11" s="1207"/>
    </row>
    <row r="12" spans="1:8" ht="22.5">
      <c r="A12" s="1060" t="s">
        <v>630</v>
      </c>
      <c r="B12" s="1019" t="s">
        <v>631</v>
      </c>
      <c r="C12" s="1062" t="s">
        <v>908</v>
      </c>
      <c r="D12" s="1018"/>
      <c r="E12" s="1017"/>
      <c r="F12" s="1018"/>
      <c r="G12" s="1018"/>
      <c r="H12" s="1207"/>
    </row>
    <row r="13" spans="1:8" ht="22.5">
      <c r="A13" s="1060" t="s">
        <v>632</v>
      </c>
      <c r="B13" s="1019" t="s">
        <v>633</v>
      </c>
      <c r="C13" s="1061" t="s">
        <v>792</v>
      </c>
      <c r="D13" s="1018"/>
      <c r="E13" s="1017"/>
      <c r="F13" s="1018"/>
      <c r="G13" s="1018"/>
      <c r="H13" s="1207"/>
    </row>
    <row r="14" spans="1:8" ht="22.5">
      <c r="A14" s="1056" t="s">
        <v>206</v>
      </c>
      <c r="B14" s="1019" t="s">
        <v>634</v>
      </c>
      <c r="C14" s="1026" t="s">
        <v>561</v>
      </c>
      <c r="D14" s="1018"/>
      <c r="E14" s="1018"/>
      <c r="F14" s="1018"/>
      <c r="G14" s="1018"/>
      <c r="H14" s="1207"/>
    </row>
    <row r="15" spans="1:8" ht="22.5">
      <c r="A15" s="1057" t="s">
        <v>898</v>
      </c>
      <c r="B15" s="1019" t="s">
        <v>635</v>
      </c>
      <c r="C15" s="1063" t="s">
        <v>907</v>
      </c>
      <c r="D15" s="1018"/>
      <c r="E15" s="1018"/>
      <c r="F15" s="1018"/>
      <c r="G15" s="1018"/>
      <c r="H15" s="1207"/>
    </row>
    <row r="16" spans="1:8" ht="22.5">
      <c r="A16" s="1060" t="s">
        <v>636</v>
      </c>
      <c r="B16" s="1019" t="s">
        <v>637</v>
      </c>
      <c r="C16" s="1061" t="s">
        <v>793</v>
      </c>
      <c r="D16" s="1018"/>
      <c r="E16" s="1018"/>
      <c r="F16" s="1018"/>
      <c r="G16" s="1018"/>
      <c r="H16" s="1207"/>
    </row>
    <row r="17" spans="1:8" ht="22.5">
      <c r="A17" s="1060" t="s">
        <v>638</v>
      </c>
      <c r="B17" s="1019" t="s">
        <v>639</v>
      </c>
      <c r="C17" s="1027"/>
      <c r="D17" s="1018"/>
      <c r="E17" s="1018"/>
      <c r="F17" s="1018"/>
      <c r="G17" s="1018"/>
      <c r="H17" s="1207"/>
    </row>
    <row r="18" spans="1:8" ht="22.5">
      <c r="A18" s="1060" t="s">
        <v>640</v>
      </c>
      <c r="B18" s="1019" t="s">
        <v>641</v>
      </c>
      <c r="C18" s="1020"/>
      <c r="D18" s="1018"/>
      <c r="E18" s="1018"/>
      <c r="F18" s="1018"/>
      <c r="G18" s="1018"/>
      <c r="H18" s="1207"/>
    </row>
    <row r="19" spans="1:8" ht="22.5">
      <c r="A19" s="1057" t="s">
        <v>899</v>
      </c>
      <c r="B19" s="1019" t="s">
        <v>643</v>
      </c>
      <c r="C19" s="1016"/>
      <c r="D19" s="1018"/>
      <c r="E19" s="1018"/>
      <c r="F19" s="1018"/>
      <c r="G19" s="1018"/>
      <c r="H19" s="1207"/>
    </row>
    <row r="20" spans="1:8" ht="22.5">
      <c r="A20" s="1060" t="s">
        <v>644</v>
      </c>
      <c r="B20" s="1019" t="s">
        <v>645</v>
      </c>
      <c r="C20" s="1020"/>
      <c r="D20" s="1018"/>
      <c r="E20" s="1018"/>
      <c r="F20" s="1018"/>
      <c r="G20" s="1018"/>
      <c r="H20" s="1207"/>
    </row>
    <row r="21" spans="1:8" ht="22.5">
      <c r="A21" s="1060" t="s">
        <v>646</v>
      </c>
      <c r="B21" s="1019" t="s">
        <v>647</v>
      </c>
      <c r="C21" s="1020"/>
      <c r="D21" s="1018"/>
      <c r="E21" s="1018"/>
      <c r="F21" s="1018"/>
      <c r="G21" s="1018"/>
      <c r="H21" s="1207"/>
    </row>
    <row r="22" spans="1:8" ht="22.5">
      <c r="A22" s="1027"/>
      <c r="B22" s="1019" t="s">
        <v>648</v>
      </c>
      <c r="C22" s="1020"/>
      <c r="D22" s="1021"/>
      <c r="E22" s="1017"/>
      <c r="F22" s="1018"/>
      <c r="G22" s="1016"/>
      <c r="H22" s="1208"/>
    </row>
    <row r="23" spans="1:8" ht="22.5">
      <c r="A23" s="1022"/>
      <c r="B23" s="1015" t="s">
        <v>613</v>
      </c>
      <c r="C23" s="1020"/>
      <c r="D23" s="1016" t="s">
        <v>582</v>
      </c>
      <c r="E23" s="1016" t="s">
        <v>880</v>
      </c>
      <c r="F23" s="1018"/>
      <c r="G23" s="1016"/>
      <c r="H23" s="1208"/>
    </row>
    <row r="24" spans="1:8" s="1224" customFormat="1" ht="93" customHeight="1">
      <c r="A24" s="1218"/>
      <c r="B24" s="1218" t="s">
        <v>649</v>
      </c>
      <c r="C24" s="1220"/>
      <c r="D24" s="1220" t="s">
        <v>794</v>
      </c>
      <c r="E24" s="1371" t="s">
        <v>825</v>
      </c>
      <c r="F24" s="1013" t="s">
        <v>881</v>
      </c>
      <c r="G24" s="1013" t="s">
        <v>895</v>
      </c>
      <c r="H24" s="1232" t="s">
        <v>1025</v>
      </c>
    </row>
    <row r="25" spans="1:8" ht="69.75">
      <c r="A25" s="1019"/>
      <c r="B25" s="1019" t="s">
        <v>650</v>
      </c>
      <c r="C25" s="1020"/>
      <c r="D25" s="1021" t="s">
        <v>795</v>
      </c>
      <c r="E25" s="1023" t="s">
        <v>827</v>
      </c>
      <c r="F25" s="1018" t="s">
        <v>826</v>
      </c>
      <c r="G25" s="1042" t="s">
        <v>874</v>
      </c>
      <c r="H25" s="1232" t="s">
        <v>1026</v>
      </c>
    </row>
    <row r="26" spans="1:8" ht="69.75">
      <c r="A26" s="1019"/>
      <c r="B26" s="1019" t="s">
        <v>651</v>
      </c>
      <c r="C26" s="1018"/>
      <c r="D26" s="1021" t="s">
        <v>796</v>
      </c>
      <c r="E26" s="1016" t="s">
        <v>1017</v>
      </c>
      <c r="F26" s="1016" t="s">
        <v>844</v>
      </c>
      <c r="G26" s="1043" t="s">
        <v>877</v>
      </c>
      <c r="H26" s="1232" t="s">
        <v>1027</v>
      </c>
    </row>
    <row r="27" spans="1:8" ht="46.5">
      <c r="A27" s="1019"/>
      <c r="B27" s="1027"/>
      <c r="C27" s="1018"/>
      <c r="D27" s="1021" t="s">
        <v>797</v>
      </c>
      <c r="E27" s="1017" t="s">
        <v>642</v>
      </c>
      <c r="F27" s="1048" t="s">
        <v>849</v>
      </c>
      <c r="G27" s="1042" t="s">
        <v>724</v>
      </c>
      <c r="H27" s="1232" t="s">
        <v>1028</v>
      </c>
    </row>
    <row r="28" spans="1:8" ht="69.75">
      <c r="A28" s="1019"/>
      <c r="B28" s="1019"/>
      <c r="C28" s="1018"/>
      <c r="D28" s="1027"/>
      <c r="E28" s="1017" t="s">
        <v>828</v>
      </c>
      <c r="F28" s="1048" t="s">
        <v>850</v>
      </c>
      <c r="G28" s="1043" t="s">
        <v>878</v>
      </c>
      <c r="H28" s="1232" t="s">
        <v>1037</v>
      </c>
    </row>
    <row r="29" spans="1:8" ht="46.5">
      <c r="A29" s="1019"/>
      <c r="B29" s="1019"/>
      <c r="C29" s="1018"/>
      <c r="D29" s="1027"/>
      <c r="E29" s="1027"/>
      <c r="F29" s="1018"/>
      <c r="G29" s="1042" t="s">
        <v>855</v>
      </c>
      <c r="H29" s="1232" t="s">
        <v>1038</v>
      </c>
    </row>
    <row r="30" spans="1:8" ht="46.5">
      <c r="A30" s="1019"/>
      <c r="B30" s="1019"/>
      <c r="C30" s="1018"/>
      <c r="D30" s="1027"/>
      <c r="E30" s="1027"/>
      <c r="F30" s="1018"/>
      <c r="G30" s="1043" t="s">
        <v>879</v>
      </c>
      <c r="H30" s="1232" t="s">
        <v>1039</v>
      </c>
    </row>
    <row r="31" spans="1:8" ht="46.5">
      <c r="A31" s="1019"/>
      <c r="B31" s="1019"/>
      <c r="C31" s="1018"/>
      <c r="D31" s="1027"/>
      <c r="E31" s="1027"/>
      <c r="F31" s="1018"/>
      <c r="G31" s="1042" t="s">
        <v>725</v>
      </c>
      <c r="H31" s="1232" t="s">
        <v>1040</v>
      </c>
    </row>
    <row r="32" spans="1:8" ht="22.5">
      <c r="A32" s="1019"/>
      <c r="B32" s="1019"/>
      <c r="C32" s="1018"/>
      <c r="D32" s="1018"/>
      <c r="E32" s="1018"/>
      <c r="F32" s="1018"/>
      <c r="G32" s="1020" t="s">
        <v>876</v>
      </c>
      <c r="H32" s="1209"/>
    </row>
    <row r="33" spans="1:8" ht="22.5">
      <c r="A33" s="1019"/>
      <c r="B33" s="1019"/>
      <c r="C33" s="1018"/>
      <c r="D33" s="1018"/>
      <c r="E33" s="1018"/>
      <c r="F33" s="1018"/>
      <c r="G33" s="1018"/>
      <c r="H33" s="1207"/>
    </row>
    <row r="34" spans="1:8" ht="22.5">
      <c r="A34" s="1019"/>
      <c r="B34" s="1019"/>
      <c r="C34" s="1018"/>
      <c r="D34" s="1018"/>
      <c r="E34" s="1018"/>
      <c r="F34" s="1018"/>
      <c r="G34" s="1018"/>
      <c r="H34" s="1207"/>
    </row>
    <row r="35" spans="1:8" ht="22.5">
      <c r="A35" s="1019"/>
      <c r="B35" s="1019"/>
      <c r="C35" s="1018"/>
      <c r="D35" s="1018"/>
      <c r="E35" s="1018"/>
      <c r="F35" s="1018"/>
      <c r="G35" s="1018"/>
      <c r="H35" s="1207"/>
    </row>
    <row r="36" spans="1:8" ht="22.5">
      <c r="A36" s="1019"/>
      <c r="B36" s="1019"/>
      <c r="C36" s="1018"/>
      <c r="D36" s="1018"/>
      <c r="E36" s="1018"/>
      <c r="F36" s="1018"/>
      <c r="G36" s="1018"/>
      <c r="H36" s="1207"/>
    </row>
    <row r="37" spans="1:8" ht="22.5">
      <c r="A37" s="1019"/>
      <c r="B37" s="1019"/>
      <c r="C37" s="1018"/>
      <c r="D37" s="1018"/>
      <c r="E37" s="1018"/>
      <c r="F37" s="1018"/>
      <c r="G37" s="1018"/>
      <c r="H37" s="1207"/>
    </row>
    <row r="38" spans="1:8" ht="22.5">
      <c r="A38" s="1019"/>
      <c r="B38" s="1019"/>
      <c r="C38" s="1018"/>
      <c r="D38" s="1018"/>
      <c r="E38" s="1018"/>
      <c r="F38" s="1018"/>
      <c r="G38" s="1018"/>
      <c r="H38" s="1207"/>
    </row>
    <row r="39" spans="1:8" ht="22.5">
      <c r="A39" s="1019"/>
      <c r="B39" s="1019"/>
      <c r="C39" s="1018"/>
      <c r="D39" s="1018"/>
      <c r="E39" s="1018"/>
      <c r="F39" s="1018"/>
      <c r="G39" s="1018"/>
      <c r="H39" s="1207"/>
    </row>
    <row r="40" spans="1:8" ht="22.5">
      <c r="A40" s="1019"/>
      <c r="B40" s="1019"/>
      <c r="C40" s="1018"/>
      <c r="D40" s="1018"/>
      <c r="E40" s="1018"/>
      <c r="F40" s="1018"/>
      <c r="G40" s="1018"/>
      <c r="H40" s="1207"/>
    </row>
    <row r="41" spans="1:8" ht="22.5">
      <c r="A41" s="1019"/>
      <c r="B41" s="1019"/>
      <c r="C41" s="1018"/>
      <c r="D41" s="1018"/>
      <c r="E41" s="1018"/>
      <c r="F41" s="1018"/>
      <c r="G41" s="1018"/>
      <c r="H41" s="1207"/>
    </row>
    <row r="42" spans="1:8" ht="22.5">
      <c r="A42" s="1019"/>
      <c r="B42" s="1019"/>
      <c r="C42" s="1018"/>
      <c r="D42" s="1018"/>
      <c r="E42" s="1018"/>
      <c r="F42" s="1018"/>
      <c r="G42" s="1018"/>
      <c r="H42" s="1207"/>
    </row>
    <row r="43" spans="1:8" ht="22.5">
      <c r="A43" s="1019"/>
      <c r="B43" s="1019"/>
      <c r="C43" s="1018"/>
      <c r="D43" s="1018"/>
      <c r="E43" s="1018"/>
      <c r="F43" s="1018"/>
      <c r="G43" s="1018"/>
      <c r="H43" s="1207"/>
    </row>
    <row r="44" spans="1:8" ht="22.5">
      <c r="A44" s="1019"/>
      <c r="B44" s="1019"/>
      <c r="C44" s="1018"/>
      <c r="D44" s="1018"/>
      <c r="E44" s="1018"/>
      <c r="F44" s="1018"/>
      <c r="G44" s="1018"/>
      <c r="H44" s="1207"/>
    </row>
    <row r="45" spans="1:8" ht="22.5">
      <c r="A45" s="1019"/>
      <c r="B45" s="1019"/>
      <c r="C45" s="1018"/>
      <c r="D45" s="1018"/>
      <c r="E45" s="1018"/>
      <c r="F45" s="1018"/>
      <c r="G45" s="1018"/>
      <c r="H45" s="1207"/>
    </row>
    <row r="46" spans="1:8" ht="22.5">
      <c r="A46" s="1019"/>
      <c r="B46" s="1019"/>
      <c r="C46" s="1018"/>
      <c r="D46" s="1018"/>
      <c r="E46" s="1018"/>
      <c r="F46" s="1018"/>
      <c r="G46" s="1018"/>
      <c r="H46" s="1207"/>
    </row>
    <row r="47" spans="1:8" ht="22.5">
      <c r="A47" s="1019"/>
      <c r="B47" s="1019"/>
      <c r="C47" s="1018"/>
      <c r="D47" s="1018"/>
      <c r="E47" s="1018"/>
      <c r="F47" s="1018"/>
      <c r="G47" s="1018"/>
      <c r="H47" s="1207"/>
    </row>
    <row r="48" spans="1:8" ht="22.5">
      <c r="A48" s="1015" t="s">
        <v>839</v>
      </c>
      <c r="B48" s="1019"/>
      <c r="C48" s="1016" t="s">
        <v>798</v>
      </c>
      <c r="D48" s="1032"/>
      <c r="E48" s="1018"/>
      <c r="F48" s="1018"/>
      <c r="G48" s="1018"/>
      <c r="H48" s="1207"/>
    </row>
    <row r="49" spans="1:8" ht="22.5">
      <c r="A49" s="1058" t="s">
        <v>551</v>
      </c>
      <c r="B49" s="1019"/>
      <c r="C49" s="1016" t="s">
        <v>799</v>
      </c>
      <c r="D49" s="1032"/>
      <c r="E49" s="1018"/>
      <c r="F49" s="1018"/>
      <c r="G49" s="1018"/>
      <c r="H49" s="1207"/>
    </row>
    <row r="50" spans="1:8" ht="22.5">
      <c r="A50" s="1027"/>
      <c r="B50" s="1019"/>
      <c r="C50" s="1016" t="s">
        <v>800</v>
      </c>
      <c r="D50" s="1032"/>
      <c r="E50" s="1018"/>
      <c r="F50" s="1018"/>
      <c r="G50" s="1018"/>
      <c r="H50" s="1207"/>
    </row>
    <row r="51" spans="1:8" ht="22.5">
      <c r="A51" s="1056" t="s">
        <v>553</v>
      </c>
      <c r="B51" s="1015" t="s">
        <v>882</v>
      </c>
      <c r="C51" s="1011" t="s">
        <v>801</v>
      </c>
      <c r="D51" s="1024"/>
      <c r="E51" s="1011"/>
      <c r="F51" s="1011"/>
      <c r="G51" s="1011"/>
      <c r="H51" s="1011"/>
    </row>
    <row r="52" spans="1:8" ht="22.5">
      <c r="A52" s="1057" t="s">
        <v>555</v>
      </c>
      <c r="B52" s="1019" t="s">
        <v>556</v>
      </c>
      <c r="C52" s="1064" t="s">
        <v>802</v>
      </c>
      <c r="D52" s="1025"/>
      <c r="E52" s="1026"/>
      <c r="F52" s="1016"/>
      <c r="G52" s="1016"/>
      <c r="H52" s="1208"/>
    </row>
    <row r="53" spans="1:8" ht="22.5">
      <c r="A53" s="1060" t="s">
        <v>557</v>
      </c>
      <c r="B53" s="1019" t="s">
        <v>558</v>
      </c>
      <c r="C53" s="1065" t="s">
        <v>554</v>
      </c>
      <c r="D53" s="1018"/>
      <c r="E53" s="1018"/>
      <c r="F53" s="1018"/>
      <c r="G53" s="1018"/>
      <c r="H53" s="1207"/>
    </row>
    <row r="54" spans="1:8" ht="22.5">
      <c r="A54" s="1060" t="s">
        <v>559</v>
      </c>
      <c r="B54" s="1019" t="s">
        <v>560</v>
      </c>
      <c r="C54" s="1062" t="s">
        <v>803</v>
      </c>
      <c r="D54" s="1018"/>
      <c r="E54" s="1018"/>
      <c r="F54" s="1018"/>
      <c r="G54" s="1018"/>
      <c r="H54" s="1207"/>
    </row>
    <row r="55" spans="1:8" ht="22.5">
      <c r="A55" s="1060" t="s">
        <v>562</v>
      </c>
      <c r="B55" s="1019" t="s">
        <v>563</v>
      </c>
      <c r="C55" s="1061" t="s">
        <v>804</v>
      </c>
      <c r="D55" s="1018"/>
      <c r="E55" s="1018"/>
      <c r="F55" s="1018"/>
      <c r="G55" s="1018"/>
      <c r="H55" s="1207"/>
    </row>
    <row r="56" spans="1:8" ht="22.5">
      <c r="A56" s="1060" t="s">
        <v>564</v>
      </c>
      <c r="B56" s="1019" t="s">
        <v>565</v>
      </c>
      <c r="C56" s="1065" t="s">
        <v>561</v>
      </c>
      <c r="D56" s="1018"/>
      <c r="E56" s="1018"/>
      <c r="F56" s="1018"/>
      <c r="G56" s="1018"/>
      <c r="H56" s="1207"/>
    </row>
    <row r="57" spans="1:8" ht="22.5">
      <c r="A57" s="1060" t="s">
        <v>566</v>
      </c>
      <c r="B57" s="1019" t="s">
        <v>567</v>
      </c>
      <c r="C57" s="1020" t="s">
        <v>909</v>
      </c>
      <c r="D57" s="1018"/>
      <c r="E57" s="1018"/>
      <c r="F57" s="1018"/>
      <c r="G57" s="1018"/>
      <c r="H57" s="1207"/>
    </row>
    <row r="58" spans="1:8" ht="22.5">
      <c r="A58" s="1060" t="s">
        <v>568</v>
      </c>
      <c r="B58" s="1019" t="s">
        <v>569</v>
      </c>
      <c r="C58" s="1061" t="s">
        <v>805</v>
      </c>
      <c r="D58" s="1018"/>
      <c r="E58" s="1018"/>
      <c r="F58" s="1018"/>
      <c r="G58" s="1018"/>
      <c r="H58" s="1207"/>
    </row>
    <row r="59" spans="1:8" ht="22.5">
      <c r="A59" s="1060" t="s">
        <v>570</v>
      </c>
      <c r="B59" s="1019" t="s">
        <v>571</v>
      </c>
      <c r="C59" s="1020" t="s">
        <v>910</v>
      </c>
      <c r="D59" s="1018"/>
      <c r="E59" s="1018"/>
      <c r="F59" s="1018"/>
      <c r="G59" s="1018"/>
      <c r="H59" s="1207"/>
    </row>
    <row r="60" spans="1:8" ht="22.5">
      <c r="A60" s="1056" t="s">
        <v>561</v>
      </c>
      <c r="B60" s="1019" t="s">
        <v>572</v>
      </c>
      <c r="C60" s="1027"/>
      <c r="D60" s="1027"/>
      <c r="E60" s="1027"/>
      <c r="F60" s="1027"/>
      <c r="G60" s="1027"/>
      <c r="H60" s="1210"/>
    </row>
    <row r="61" spans="1:8" ht="22.5">
      <c r="A61" s="1057" t="s">
        <v>900</v>
      </c>
      <c r="B61" s="1019" t="s">
        <v>573</v>
      </c>
      <c r="C61" s="1027"/>
      <c r="D61" s="1027"/>
      <c r="E61" s="1027"/>
      <c r="F61" s="1027"/>
      <c r="G61" s="1027"/>
      <c r="H61" s="1210"/>
    </row>
    <row r="62" spans="1:8" ht="22.5">
      <c r="A62" s="1059" t="s">
        <v>574</v>
      </c>
      <c r="B62" s="1019" t="s">
        <v>575</v>
      </c>
      <c r="C62" s="1020"/>
      <c r="D62" s="1027"/>
      <c r="E62" s="1027"/>
      <c r="F62" s="1027"/>
      <c r="G62" s="1027"/>
      <c r="H62" s="1210"/>
    </row>
    <row r="63" spans="1:8" ht="22.5">
      <c r="A63" s="1057" t="s">
        <v>901</v>
      </c>
      <c r="B63" s="1019" t="s">
        <v>576</v>
      </c>
      <c r="C63" s="1020"/>
      <c r="D63" s="1027"/>
      <c r="E63" s="1027"/>
      <c r="F63" s="1027"/>
      <c r="G63" s="1027"/>
      <c r="H63" s="1210"/>
    </row>
    <row r="64" spans="1:8" ht="22.5">
      <c r="A64" s="1059" t="s">
        <v>577</v>
      </c>
      <c r="B64" s="1019" t="s">
        <v>578</v>
      </c>
      <c r="C64" s="1031"/>
      <c r="D64" s="1027"/>
      <c r="E64" s="1027"/>
      <c r="F64" s="1027"/>
      <c r="G64" s="1027"/>
      <c r="H64" s="1210"/>
    </row>
    <row r="65" spans="1:8" ht="22.5">
      <c r="A65" s="1059" t="s">
        <v>579</v>
      </c>
      <c r="B65" s="1019" t="s">
        <v>580</v>
      </c>
      <c r="C65" s="1032"/>
      <c r="D65" s="1027"/>
      <c r="E65" s="1027"/>
      <c r="F65" s="1027"/>
      <c r="G65" s="1027"/>
      <c r="H65" s="1210"/>
    </row>
    <row r="66" spans="1:8" s="1224" customFormat="1" ht="46.5">
      <c r="A66" s="1372" t="s">
        <v>902</v>
      </c>
      <c r="B66" s="1373" t="s">
        <v>886</v>
      </c>
      <c r="C66" s="1374"/>
      <c r="D66" s="1013" t="s">
        <v>582</v>
      </c>
      <c r="E66" s="1013" t="s">
        <v>883</v>
      </c>
      <c r="F66" s="1013" t="s">
        <v>884</v>
      </c>
      <c r="G66" s="1014" t="s">
        <v>885</v>
      </c>
      <c r="H66" s="1233" t="s">
        <v>1029</v>
      </c>
    </row>
    <row r="67" spans="1:8" s="1224" customFormat="1" ht="46.5">
      <c r="A67" s="1372" t="s">
        <v>581</v>
      </c>
      <c r="B67" s="1218" t="s">
        <v>775</v>
      </c>
      <c r="C67" s="1375"/>
      <c r="D67" s="1220" t="s">
        <v>806</v>
      </c>
      <c r="E67" s="1219" t="s">
        <v>831</v>
      </c>
      <c r="F67" s="1245" t="s">
        <v>829</v>
      </c>
      <c r="G67" s="1220" t="s">
        <v>583</v>
      </c>
      <c r="H67" s="1233" t="s">
        <v>1030</v>
      </c>
    </row>
    <row r="68" spans="1:8" ht="23.25">
      <c r="A68" s="1057" t="s">
        <v>903</v>
      </c>
      <c r="B68" s="1019" t="s">
        <v>776</v>
      </c>
      <c r="C68" s="1018"/>
      <c r="D68" s="1018" t="s">
        <v>807</v>
      </c>
      <c r="E68" s="1016" t="s">
        <v>1017</v>
      </c>
      <c r="F68" s="1018" t="s">
        <v>830</v>
      </c>
      <c r="G68" s="1044" t="s">
        <v>862</v>
      </c>
      <c r="H68" s="1378" t="s">
        <v>1033</v>
      </c>
    </row>
    <row r="69" spans="1:8" ht="69.75">
      <c r="A69" s="1019" t="s">
        <v>584</v>
      </c>
      <c r="B69" s="1019" t="s">
        <v>777</v>
      </c>
      <c r="C69" s="1031"/>
      <c r="D69" s="1018" t="s">
        <v>808</v>
      </c>
      <c r="E69" s="1017" t="s">
        <v>585</v>
      </c>
      <c r="F69" s="1016" t="s">
        <v>844</v>
      </c>
      <c r="G69" s="1043" t="s">
        <v>864</v>
      </c>
      <c r="H69" s="1232" t="s">
        <v>1037</v>
      </c>
    </row>
    <row r="70" spans="1:8" ht="24" customHeight="1">
      <c r="A70" s="1057" t="s">
        <v>904</v>
      </c>
      <c r="B70" s="1019" t="s">
        <v>778</v>
      </c>
      <c r="C70" s="1018"/>
      <c r="D70" s="1018" t="s">
        <v>809</v>
      </c>
      <c r="E70" s="1017" t="s">
        <v>587</v>
      </c>
      <c r="F70" s="1048" t="s">
        <v>851</v>
      </c>
      <c r="G70" s="1043" t="s">
        <v>865</v>
      </c>
      <c r="H70" s="1232" t="s">
        <v>1038</v>
      </c>
    </row>
    <row r="71" spans="1:8" ht="46.5">
      <c r="A71" s="1019" t="s">
        <v>586</v>
      </c>
      <c r="B71" s="1019" t="s">
        <v>779</v>
      </c>
      <c r="C71" s="1018"/>
      <c r="D71" s="1027"/>
      <c r="E71" s="1017" t="s">
        <v>589</v>
      </c>
      <c r="F71" s="1020" t="s">
        <v>846</v>
      </c>
      <c r="G71" s="1044" t="s">
        <v>863</v>
      </c>
      <c r="H71" s="1232" t="s">
        <v>1039</v>
      </c>
    </row>
    <row r="72" spans="1:8" ht="46.5">
      <c r="A72" s="1019" t="s">
        <v>588</v>
      </c>
      <c r="B72" s="1019" t="s">
        <v>780</v>
      </c>
      <c r="C72" s="1018"/>
      <c r="D72" s="1027"/>
      <c r="E72" s="1017" t="s">
        <v>832</v>
      </c>
      <c r="F72" s="1048" t="s">
        <v>850</v>
      </c>
      <c r="G72" s="1050" t="s">
        <v>866</v>
      </c>
      <c r="H72" s="1232" t="s">
        <v>1040</v>
      </c>
    </row>
    <row r="73" spans="1:8" ht="22.5">
      <c r="A73" s="1019" t="s">
        <v>590</v>
      </c>
      <c r="B73" s="1019" t="s">
        <v>781</v>
      </c>
      <c r="C73" s="1018"/>
      <c r="D73" s="1027"/>
      <c r="E73" s="1018"/>
      <c r="F73" s="1027"/>
      <c r="G73" s="1043" t="s">
        <v>867</v>
      </c>
      <c r="H73" s="1045"/>
    </row>
    <row r="74" spans="1:8" ht="22.5">
      <c r="A74" s="1057" t="s">
        <v>905</v>
      </c>
      <c r="B74" s="1019" t="s">
        <v>782</v>
      </c>
      <c r="C74" s="1018"/>
      <c r="D74" s="1027"/>
      <c r="E74" s="1027"/>
      <c r="F74" s="1027"/>
      <c r="G74" s="1043" t="s">
        <v>868</v>
      </c>
      <c r="H74" s="1045"/>
    </row>
    <row r="75" spans="1:8" ht="22.5">
      <c r="A75" s="1019" t="s">
        <v>591</v>
      </c>
      <c r="B75" s="1019" t="s">
        <v>783</v>
      </c>
      <c r="C75" s="1018"/>
      <c r="D75" s="1027"/>
      <c r="E75" s="1027"/>
      <c r="F75" s="1027"/>
      <c r="G75" s="1044" t="s">
        <v>856</v>
      </c>
      <c r="H75" s="1211"/>
    </row>
    <row r="76" spans="1:8" ht="22.5">
      <c r="A76" s="1019" t="s">
        <v>592</v>
      </c>
      <c r="B76" s="1019" t="s">
        <v>784</v>
      </c>
      <c r="C76" s="1018"/>
      <c r="D76" s="1027"/>
      <c r="E76" s="1027"/>
      <c r="F76" s="1027"/>
      <c r="G76" s="1043" t="s">
        <v>869</v>
      </c>
      <c r="H76" s="1045"/>
    </row>
    <row r="77" spans="1:8" ht="22.5">
      <c r="A77" s="1027"/>
      <c r="B77" s="1027"/>
      <c r="C77" s="1018"/>
      <c r="D77" s="1027"/>
      <c r="E77" s="1027"/>
      <c r="F77" s="1027"/>
      <c r="G77" s="1045"/>
      <c r="H77" s="1045"/>
    </row>
    <row r="78" spans="1:8" ht="22.5">
      <c r="A78" s="1027"/>
      <c r="B78" s="1027"/>
      <c r="C78" s="1018"/>
      <c r="D78" s="1027"/>
      <c r="E78" s="1027"/>
      <c r="F78" s="1027"/>
      <c r="G78" s="1045"/>
      <c r="H78" s="1045"/>
    </row>
    <row r="79" spans="1:8" ht="22.5">
      <c r="A79" s="1027"/>
      <c r="B79" s="1027"/>
      <c r="C79" s="1018"/>
      <c r="D79" s="1027"/>
      <c r="E79" s="1027"/>
      <c r="F79" s="1027"/>
      <c r="G79" s="1045"/>
      <c r="H79" s="1045"/>
    </row>
    <row r="80" spans="1:8" ht="22.5">
      <c r="A80" s="1027"/>
      <c r="B80" s="1027"/>
      <c r="C80" s="1018"/>
      <c r="D80" s="1027"/>
      <c r="E80" s="1027"/>
      <c r="F80" s="1027"/>
      <c r="G80" s="1045"/>
      <c r="H80" s="1045"/>
    </row>
    <row r="81" spans="1:8" ht="22.5">
      <c r="A81" s="1027"/>
      <c r="B81" s="1027"/>
      <c r="C81" s="1018"/>
      <c r="D81" s="1027"/>
      <c r="E81" s="1027"/>
      <c r="F81" s="1027"/>
      <c r="G81" s="1045"/>
      <c r="H81" s="1045"/>
    </row>
    <row r="82" spans="1:8" ht="22.5">
      <c r="A82" s="1027"/>
      <c r="B82" s="1027"/>
      <c r="C82" s="1018"/>
      <c r="D82" s="1027"/>
      <c r="E82" s="1027"/>
      <c r="F82" s="1027"/>
      <c r="G82" s="1045"/>
      <c r="H82" s="1045"/>
    </row>
    <row r="83" spans="1:8" ht="22.5">
      <c r="A83" s="1027"/>
      <c r="B83" s="1027"/>
      <c r="C83" s="1018"/>
      <c r="D83" s="1027"/>
      <c r="E83" s="1027"/>
      <c r="F83" s="1027"/>
      <c r="G83" s="1045"/>
      <c r="H83" s="1045"/>
    </row>
    <row r="84" spans="1:8" ht="22.5">
      <c r="A84" s="1027"/>
      <c r="B84" s="1027"/>
      <c r="C84" s="1018"/>
      <c r="D84" s="1027"/>
      <c r="E84" s="1027"/>
      <c r="F84" s="1027"/>
      <c r="G84" s="1045"/>
      <c r="H84" s="1045"/>
    </row>
    <row r="85" spans="1:8" ht="22.5">
      <c r="A85" s="1027"/>
      <c r="B85" s="1027"/>
      <c r="C85" s="1018"/>
      <c r="D85" s="1027"/>
      <c r="E85" s="1027"/>
      <c r="F85" s="1027"/>
      <c r="G85" s="1045"/>
      <c r="H85" s="1045"/>
    </row>
    <row r="86" spans="1:8" ht="22.5">
      <c r="A86" s="1027"/>
      <c r="B86" s="1027"/>
      <c r="C86" s="1018"/>
      <c r="D86" s="1027"/>
      <c r="E86" s="1027"/>
      <c r="F86" s="1027"/>
      <c r="G86" s="1045"/>
      <c r="H86" s="1045"/>
    </row>
    <row r="87" spans="1:8" ht="22.5">
      <c r="A87" s="1027"/>
      <c r="B87" s="1027"/>
      <c r="C87" s="1018"/>
      <c r="D87" s="1027"/>
      <c r="E87" s="1027"/>
      <c r="F87" s="1027"/>
      <c r="G87" s="1045"/>
      <c r="H87" s="1045"/>
    </row>
    <row r="88" spans="1:8" ht="22.5">
      <c r="A88" s="1027"/>
      <c r="B88" s="1027"/>
      <c r="C88" s="1018"/>
      <c r="D88" s="1027"/>
      <c r="E88" s="1027"/>
      <c r="F88" s="1027"/>
      <c r="G88" s="1045"/>
      <c r="H88" s="1045"/>
    </row>
    <row r="89" spans="1:8" ht="22.5">
      <c r="A89" s="1027"/>
      <c r="B89" s="1027"/>
      <c r="C89" s="1018"/>
      <c r="D89" s="1027"/>
      <c r="E89" s="1027"/>
      <c r="F89" s="1027"/>
      <c r="G89" s="1045"/>
      <c r="H89" s="1045"/>
    </row>
    <row r="90" spans="1:8" ht="22.5">
      <c r="A90" s="1027"/>
      <c r="B90" s="1027"/>
      <c r="C90" s="1018"/>
      <c r="D90" s="1016" t="s">
        <v>582</v>
      </c>
      <c r="E90" s="1033" t="s">
        <v>887</v>
      </c>
      <c r="F90" s="1016" t="s">
        <v>888</v>
      </c>
      <c r="G90" s="1028" t="s">
        <v>889</v>
      </c>
      <c r="H90" s="1551" t="s">
        <v>1018</v>
      </c>
    </row>
    <row r="91" spans="1:8" s="1224" customFormat="1" ht="22.5">
      <c r="A91" s="1218"/>
      <c r="B91" s="1218"/>
      <c r="C91" s="1219"/>
      <c r="D91" s="1227" t="s">
        <v>810</v>
      </c>
      <c r="E91" s="1228" t="s">
        <v>833</v>
      </c>
      <c r="F91" s="1219" t="s">
        <v>847</v>
      </c>
      <c r="G91" s="1231" t="s">
        <v>723</v>
      </c>
      <c r="H91" s="1551"/>
    </row>
    <row r="92" spans="1:8" ht="22.5">
      <c r="A92" s="1019"/>
      <c r="B92" s="1019"/>
      <c r="C92" s="1018"/>
      <c r="D92" s="1018" t="s">
        <v>811</v>
      </c>
      <c r="E92" s="1034" t="s">
        <v>834</v>
      </c>
      <c r="F92" s="1018" t="s">
        <v>835</v>
      </c>
      <c r="G92" s="1036" t="s">
        <v>840</v>
      </c>
      <c r="H92" s="1551" t="s">
        <v>1019</v>
      </c>
    </row>
    <row r="93" spans="1:8" s="1224" customFormat="1" ht="22.5">
      <c r="A93" s="1218"/>
      <c r="B93" s="1218"/>
      <c r="C93" s="1219"/>
      <c r="D93" s="1219" t="s">
        <v>812</v>
      </c>
      <c r="E93" s="1013" t="s">
        <v>1017</v>
      </c>
      <c r="F93" s="1013" t="s">
        <v>844</v>
      </c>
      <c r="G93" s="1226" t="s">
        <v>841</v>
      </c>
      <c r="H93" s="1551"/>
    </row>
    <row r="94" spans="1:8" s="1224" customFormat="1" ht="22.5">
      <c r="A94" s="1218"/>
      <c r="B94" s="1218"/>
      <c r="C94" s="1219"/>
      <c r="D94" s="1219" t="s">
        <v>813</v>
      </c>
      <c r="E94" s="1220" t="s">
        <v>593</v>
      </c>
      <c r="F94" s="1221" t="s">
        <v>852</v>
      </c>
      <c r="G94" s="1226" t="s">
        <v>842</v>
      </c>
      <c r="H94" s="1551"/>
    </row>
    <row r="95" spans="1:8" ht="24.75" customHeight="1">
      <c r="A95" s="1019"/>
      <c r="B95" s="1019"/>
      <c r="C95" s="1018"/>
      <c r="D95" s="1018" t="s">
        <v>814</v>
      </c>
      <c r="E95" s="1017" t="s">
        <v>594</v>
      </c>
      <c r="F95" s="1017" t="s">
        <v>845</v>
      </c>
      <c r="G95" s="1049" t="s">
        <v>854</v>
      </c>
      <c r="H95" s="1233" t="s">
        <v>1020</v>
      </c>
    </row>
    <row r="96" spans="1:8" ht="46.5">
      <c r="A96" s="1019"/>
      <c r="B96" s="1019"/>
      <c r="C96" s="1018"/>
      <c r="D96" s="1018" t="s">
        <v>815</v>
      </c>
      <c r="E96" s="1017" t="s">
        <v>595</v>
      </c>
      <c r="F96" s="1049"/>
      <c r="G96" s="1051" t="s">
        <v>859</v>
      </c>
      <c r="H96" s="1233" t="s">
        <v>1021</v>
      </c>
    </row>
    <row r="97" spans="1:8" ht="69.75">
      <c r="A97" s="1019"/>
      <c r="B97" s="1019"/>
      <c r="C97" s="1018"/>
      <c r="D97" s="1027"/>
      <c r="E97" s="1017" t="s">
        <v>596</v>
      </c>
      <c r="F97" s="1225"/>
      <c r="G97" s="1050" t="s">
        <v>857</v>
      </c>
      <c r="H97" s="1233" t="s">
        <v>1022</v>
      </c>
    </row>
    <row r="98" spans="1:8" s="1224" customFormat="1" ht="46.5">
      <c r="A98" s="1218"/>
      <c r="B98" s="1218"/>
      <c r="C98" s="1219"/>
      <c r="D98" s="1229"/>
      <c r="E98" s="1219"/>
      <c r="F98" s="1235"/>
      <c r="G98" s="1230" t="s">
        <v>855</v>
      </c>
      <c r="H98" s="1233" t="s">
        <v>1023</v>
      </c>
    </row>
    <row r="99" spans="1:8" ht="23.25">
      <c r="A99" s="1019"/>
      <c r="B99" s="1019"/>
      <c r="C99" s="1018"/>
      <c r="D99" s="1027"/>
      <c r="E99" s="1018"/>
      <c r="F99" s="1018"/>
      <c r="G99" s="1051" t="s">
        <v>860</v>
      </c>
      <c r="H99" s="1233" t="s">
        <v>1024</v>
      </c>
    </row>
    <row r="100" spans="1:8" ht="69.75">
      <c r="A100" s="1019"/>
      <c r="B100" s="1019"/>
      <c r="C100" s="1018"/>
      <c r="D100" s="1027"/>
      <c r="E100" s="1018"/>
      <c r="F100" s="1018"/>
      <c r="G100" s="1050" t="s">
        <v>858</v>
      </c>
      <c r="H100" s="1232" t="s">
        <v>1037</v>
      </c>
    </row>
    <row r="101" spans="1:8" ht="46.5">
      <c r="A101" s="1019"/>
      <c r="B101" s="1019"/>
      <c r="C101" s="1018"/>
      <c r="D101" s="1027"/>
      <c r="E101" s="1018"/>
      <c r="F101" s="1048" t="s">
        <v>850</v>
      </c>
      <c r="G101" s="1049" t="s">
        <v>856</v>
      </c>
      <c r="H101" s="1232" t="s">
        <v>1038</v>
      </c>
    </row>
    <row r="102" spans="1:8" ht="46.5">
      <c r="A102" s="1019"/>
      <c r="B102" s="1019"/>
      <c r="C102" s="1018"/>
      <c r="D102" s="1018"/>
      <c r="E102" s="1018"/>
      <c r="F102" s="1018"/>
      <c r="G102" s="1051" t="s">
        <v>861</v>
      </c>
      <c r="H102" s="1232" t="s">
        <v>1039</v>
      </c>
    </row>
    <row r="103" spans="1:8" ht="46.5">
      <c r="A103" s="1019"/>
      <c r="B103" s="1019"/>
      <c r="C103" s="1018"/>
      <c r="D103" s="1018"/>
      <c r="E103" s="1018"/>
      <c r="F103" s="1018"/>
      <c r="G103" s="1027"/>
      <c r="H103" s="1232" t="s">
        <v>1040</v>
      </c>
    </row>
    <row r="104" spans="1:8" ht="22.5">
      <c r="A104" s="1019"/>
      <c r="B104" s="1019"/>
      <c r="C104" s="1018"/>
      <c r="D104" s="1018"/>
      <c r="E104" s="1018"/>
      <c r="F104" s="1018"/>
      <c r="G104" s="1016" t="s">
        <v>890</v>
      </c>
      <c r="H104" s="1208"/>
    </row>
    <row r="105" spans="1:8" ht="22.5">
      <c r="A105" s="1019"/>
      <c r="B105" s="1019"/>
      <c r="C105" s="1018"/>
      <c r="D105" s="1018"/>
      <c r="E105" s="1018"/>
      <c r="F105" s="1027"/>
      <c r="G105" s="1035" t="s">
        <v>723</v>
      </c>
      <c r="H105" s="1213"/>
    </row>
    <row r="106" spans="1:8" ht="22.5">
      <c r="A106" s="1019"/>
      <c r="B106" s="1019"/>
      <c r="C106" s="1018"/>
      <c r="D106" s="1018"/>
      <c r="E106" s="1018"/>
      <c r="F106" s="1018"/>
      <c r="G106" s="1036" t="s">
        <v>840</v>
      </c>
      <c r="H106" s="1214"/>
    </row>
    <row r="107" spans="1:8" ht="22.5">
      <c r="A107" s="1019"/>
      <c r="B107" s="1019"/>
      <c r="C107" s="1018"/>
      <c r="D107" s="1018"/>
      <c r="E107" s="1018"/>
      <c r="F107" s="1018"/>
      <c r="G107" s="1036" t="s">
        <v>841</v>
      </c>
      <c r="H107" s="1214"/>
    </row>
    <row r="108" spans="1:8" ht="22.5">
      <c r="A108" s="1019"/>
      <c r="B108" s="1019"/>
      <c r="C108" s="1018"/>
      <c r="D108" s="1018"/>
      <c r="E108" s="1018"/>
      <c r="F108" s="1018"/>
      <c r="G108" s="1036" t="s">
        <v>842</v>
      </c>
      <c r="H108" s="1214"/>
    </row>
    <row r="109" spans="1:8" ht="22.5">
      <c r="A109" s="1019"/>
      <c r="B109" s="1019"/>
      <c r="C109" s="1018"/>
      <c r="D109" s="1018"/>
      <c r="E109" s="1018"/>
      <c r="F109" s="1018"/>
      <c r="G109" s="1049" t="s">
        <v>854</v>
      </c>
      <c r="H109" s="1215"/>
    </row>
    <row r="110" spans="1:8" ht="22.5">
      <c r="A110" s="1019"/>
      <c r="B110" s="1019"/>
      <c r="C110" s="1018"/>
      <c r="D110" s="1018"/>
      <c r="E110" s="1018"/>
      <c r="F110" s="1018"/>
      <c r="G110" s="1051" t="s">
        <v>859</v>
      </c>
      <c r="H110" s="1212"/>
    </row>
    <row r="111" spans="1:8" ht="22.5">
      <c r="A111" s="1019"/>
      <c r="B111" s="1019"/>
      <c r="C111" s="1018"/>
      <c r="D111" s="1018"/>
      <c r="E111" s="1018"/>
      <c r="F111" s="1018"/>
      <c r="G111" s="1050" t="s">
        <v>857</v>
      </c>
      <c r="H111" s="1212"/>
    </row>
    <row r="112" spans="1:8" ht="22.5">
      <c r="A112" s="1019"/>
      <c r="B112" s="1019"/>
      <c r="C112" s="1018"/>
      <c r="D112" s="1018"/>
      <c r="E112" s="1018"/>
      <c r="F112" s="1018"/>
      <c r="G112" s="1049" t="s">
        <v>855</v>
      </c>
      <c r="H112" s="1215"/>
    </row>
    <row r="113" spans="1:8" ht="22.5">
      <c r="A113" s="1019"/>
      <c r="B113" s="1019"/>
      <c r="C113" s="1018"/>
      <c r="D113" s="1018"/>
      <c r="E113" s="1018"/>
      <c r="F113" s="1018"/>
      <c r="G113" s="1051" t="s">
        <v>860</v>
      </c>
      <c r="H113" s="1212"/>
    </row>
    <row r="114" spans="1:8" ht="22.5">
      <c r="A114" s="1019"/>
      <c r="B114" s="1019"/>
      <c r="C114" s="1018"/>
      <c r="D114" s="1018"/>
      <c r="E114" s="1018"/>
      <c r="F114" s="1018"/>
      <c r="G114" s="1050" t="s">
        <v>858</v>
      </c>
      <c r="H114" s="1212"/>
    </row>
    <row r="115" spans="1:8" ht="22.5">
      <c r="A115" s="1019"/>
      <c r="B115" s="1019"/>
      <c r="C115" s="1018"/>
      <c r="D115" s="1018"/>
      <c r="E115" s="1018"/>
      <c r="F115" s="1018"/>
      <c r="G115" s="1049" t="s">
        <v>856</v>
      </c>
      <c r="H115" s="1215"/>
    </row>
    <row r="116" spans="1:8" ht="22.5">
      <c r="A116" s="1019"/>
      <c r="B116" s="1019"/>
      <c r="C116" s="1018"/>
      <c r="D116" s="1018"/>
      <c r="E116" s="1018"/>
      <c r="F116" s="1018"/>
      <c r="G116" s="1051" t="s">
        <v>861</v>
      </c>
      <c r="H116" s="1212"/>
    </row>
    <row r="117" spans="1:8" ht="22.5">
      <c r="A117" s="1019"/>
      <c r="B117" s="1019"/>
      <c r="C117" s="1018"/>
      <c r="D117" s="1018"/>
      <c r="E117" s="1018"/>
      <c r="F117" s="1018"/>
      <c r="G117" s="1027"/>
      <c r="H117" s="1210"/>
    </row>
    <row r="118" spans="1:8" ht="22.5">
      <c r="A118" s="1054" t="s">
        <v>597</v>
      </c>
      <c r="B118" s="1015"/>
      <c r="C118" s="1016" t="s">
        <v>816</v>
      </c>
      <c r="D118" s="1032"/>
      <c r="E118" s="1018"/>
      <c r="F118" s="1018"/>
      <c r="G118" s="1016"/>
      <c r="H118" s="1208"/>
    </row>
    <row r="119" spans="1:8" ht="22.5">
      <c r="A119" s="1054" t="s">
        <v>598</v>
      </c>
      <c r="B119" s="1015"/>
      <c r="C119" s="1016" t="s">
        <v>598</v>
      </c>
      <c r="D119" s="1032"/>
      <c r="E119" s="1018"/>
      <c r="F119" s="1037"/>
      <c r="G119" s="1016"/>
      <c r="H119" s="1208"/>
    </row>
    <row r="120" spans="1:8" ht="22.5">
      <c r="A120" s="1015"/>
      <c r="B120" s="1015"/>
      <c r="C120" s="1026" t="s">
        <v>914</v>
      </c>
      <c r="D120" s="1032"/>
      <c r="E120" s="1018"/>
      <c r="F120" s="1037"/>
      <c r="G120" s="1016"/>
      <c r="H120" s="1208"/>
    </row>
    <row r="121" spans="1:8" ht="22.5">
      <c r="A121" s="1054" t="s">
        <v>553</v>
      </c>
      <c r="B121" s="1015" t="s">
        <v>891</v>
      </c>
      <c r="C121" s="1065" t="s">
        <v>554</v>
      </c>
      <c r="D121" s="1032"/>
      <c r="E121" s="1018"/>
      <c r="F121" s="1037"/>
      <c r="G121" s="1016"/>
      <c r="H121" s="1208"/>
    </row>
    <row r="122" spans="1:8" ht="22.5">
      <c r="A122" s="1055" t="s">
        <v>599</v>
      </c>
      <c r="B122" s="1019" t="s">
        <v>600</v>
      </c>
      <c r="C122" s="1063" t="s">
        <v>817</v>
      </c>
      <c r="D122" s="1019"/>
      <c r="E122" s="1019"/>
      <c r="F122" s="1019"/>
      <c r="G122" s="1016"/>
      <c r="H122" s="1208"/>
    </row>
    <row r="123" spans="1:8" ht="22.5">
      <c r="A123" s="1059" t="s">
        <v>601</v>
      </c>
      <c r="B123" s="1019" t="s">
        <v>602</v>
      </c>
      <c r="C123" s="1061" t="s">
        <v>818</v>
      </c>
      <c r="D123" s="1019"/>
      <c r="E123" s="1019"/>
      <c r="F123" s="1019"/>
      <c r="G123" s="1018"/>
      <c r="H123" s="1207"/>
    </row>
    <row r="124" spans="1:8" ht="22.5">
      <c r="A124" s="1056" t="s">
        <v>561</v>
      </c>
      <c r="B124" s="1019" t="s">
        <v>603</v>
      </c>
      <c r="C124" s="1066" t="s">
        <v>561</v>
      </c>
      <c r="D124" s="1019"/>
      <c r="E124" s="1019"/>
      <c r="F124" s="1019"/>
      <c r="G124" s="1018"/>
      <c r="H124" s="1207"/>
    </row>
    <row r="125" spans="1:8" ht="22.5">
      <c r="A125" s="1057" t="s">
        <v>906</v>
      </c>
      <c r="B125" s="1019" t="s">
        <v>604</v>
      </c>
      <c r="C125" s="1067" t="s">
        <v>911</v>
      </c>
      <c r="D125" s="1019"/>
      <c r="E125" s="1019"/>
      <c r="F125" s="1019"/>
      <c r="G125" s="1018"/>
      <c r="H125" s="1207"/>
    </row>
    <row r="126" spans="1:8" ht="22.5">
      <c r="A126" s="1060" t="s">
        <v>605</v>
      </c>
      <c r="B126" s="1038" t="s">
        <v>606</v>
      </c>
      <c r="C126" s="1061" t="s">
        <v>819</v>
      </c>
      <c r="D126" s="1019"/>
      <c r="E126" s="1019"/>
      <c r="F126" s="1019"/>
      <c r="G126" s="1018"/>
      <c r="H126" s="1207"/>
    </row>
    <row r="127" spans="1:8" ht="22.5">
      <c r="A127" s="1060" t="s">
        <v>607</v>
      </c>
      <c r="B127" s="1038" t="s">
        <v>608</v>
      </c>
      <c r="C127" s="1061" t="s">
        <v>820</v>
      </c>
      <c r="D127" s="1027"/>
      <c r="E127" s="1027"/>
      <c r="F127" s="1027"/>
      <c r="G127" s="1019"/>
      <c r="H127" s="1216"/>
    </row>
    <row r="128" spans="1:8" ht="22.5">
      <c r="A128" s="1060" t="s">
        <v>609</v>
      </c>
      <c r="B128" s="1019" t="s">
        <v>610</v>
      </c>
      <c r="C128" s="1061" t="s">
        <v>821</v>
      </c>
      <c r="D128" s="1027"/>
      <c r="E128" s="1027"/>
      <c r="F128" s="1027"/>
      <c r="G128" s="1019"/>
      <c r="H128" s="1216"/>
    </row>
    <row r="129" spans="1:8" ht="22.5">
      <c r="A129" s="1027"/>
      <c r="B129" s="1019" t="s">
        <v>611</v>
      </c>
      <c r="C129" s="1067" t="s">
        <v>912</v>
      </c>
      <c r="D129" s="1027"/>
      <c r="E129" s="1027"/>
      <c r="F129" s="1027"/>
      <c r="G129" s="1019"/>
      <c r="H129" s="1216"/>
    </row>
    <row r="130" spans="1:8" ht="22.5">
      <c r="A130" s="1019"/>
      <c r="B130" s="1019" t="s">
        <v>612</v>
      </c>
      <c r="C130" s="1061" t="s">
        <v>913</v>
      </c>
      <c r="D130" s="1027"/>
      <c r="E130" s="1027"/>
      <c r="F130" s="1027"/>
      <c r="G130" s="1019"/>
      <c r="H130" s="1216"/>
    </row>
    <row r="131" spans="1:8" s="1224" customFormat="1" ht="46.5">
      <c r="A131" s="1218"/>
      <c r="B131" s="1373" t="s">
        <v>613</v>
      </c>
      <c r="C131" s="1229"/>
      <c r="D131" s="1013" t="s">
        <v>582</v>
      </c>
      <c r="E131" s="1013" t="s">
        <v>892</v>
      </c>
      <c r="F131" s="1013" t="s">
        <v>893</v>
      </c>
      <c r="G131" s="1013" t="s">
        <v>894</v>
      </c>
      <c r="H131" s="1232" t="s">
        <v>1035</v>
      </c>
    </row>
    <row r="132" spans="1:8" s="1224" customFormat="1" ht="69.75">
      <c r="A132" s="1218"/>
      <c r="B132" s="1218" t="s">
        <v>614</v>
      </c>
      <c r="C132" s="1218"/>
      <c r="D132" s="1220" t="s">
        <v>822</v>
      </c>
      <c r="E132" s="1219" t="s">
        <v>836</v>
      </c>
      <c r="F132" s="1219" t="s">
        <v>837</v>
      </c>
      <c r="G132" s="1014" t="s">
        <v>874</v>
      </c>
      <c r="H132" s="1232" t="s">
        <v>1036</v>
      </c>
    </row>
    <row r="133" spans="1:8" ht="69.75">
      <c r="A133" s="1019"/>
      <c r="B133" s="1019" t="s">
        <v>615</v>
      </c>
      <c r="C133" s="1019"/>
      <c r="D133" s="1018" t="s">
        <v>823</v>
      </c>
      <c r="E133" s="1018" t="s">
        <v>616</v>
      </c>
      <c r="F133" s="1016" t="s">
        <v>844</v>
      </c>
      <c r="G133" s="1043" t="s">
        <v>875</v>
      </c>
      <c r="H133" s="1232" t="s">
        <v>1037</v>
      </c>
    </row>
    <row r="134" spans="1:8" ht="46.5">
      <c r="A134" s="1019"/>
      <c r="B134" s="1019" t="s">
        <v>617</v>
      </c>
      <c r="C134" s="1020"/>
      <c r="D134" s="1018" t="s">
        <v>824</v>
      </c>
      <c r="E134" s="1016" t="s">
        <v>1017</v>
      </c>
      <c r="F134" s="1048" t="s">
        <v>853</v>
      </c>
      <c r="G134" s="1043" t="s">
        <v>870</v>
      </c>
      <c r="H134" s="1232" t="s">
        <v>1038</v>
      </c>
    </row>
    <row r="135" spans="1:8" ht="46.5">
      <c r="A135" s="1019"/>
      <c r="B135" s="1019" t="s">
        <v>618</v>
      </c>
      <c r="C135" s="1020"/>
      <c r="D135" s="1027"/>
      <c r="E135" s="1017" t="s">
        <v>619</v>
      </c>
      <c r="F135" s="1017" t="s">
        <v>848</v>
      </c>
      <c r="G135" s="1049" t="s">
        <v>724</v>
      </c>
      <c r="H135" s="1232" t="s">
        <v>1039</v>
      </c>
    </row>
    <row r="136" spans="1:8" ht="46.5">
      <c r="A136" s="1019"/>
      <c r="B136" s="1019" t="s">
        <v>620</v>
      </c>
      <c r="C136" s="1018"/>
      <c r="D136" s="1018"/>
      <c r="E136" s="1017" t="s">
        <v>621</v>
      </c>
      <c r="F136" s="1048" t="s">
        <v>850</v>
      </c>
      <c r="G136" s="1046" t="s">
        <v>871</v>
      </c>
      <c r="H136" s="1232" t="s">
        <v>1040</v>
      </c>
    </row>
    <row r="137" spans="1:8" ht="22.5">
      <c r="A137" s="1019"/>
      <c r="B137" s="1019" t="s">
        <v>622</v>
      </c>
      <c r="C137" s="1018"/>
      <c r="D137" s="1018"/>
      <c r="E137" s="1017" t="s">
        <v>838</v>
      </c>
      <c r="F137" s="1018"/>
      <c r="G137" s="1050" t="s">
        <v>855</v>
      </c>
      <c r="H137" s="1212"/>
    </row>
    <row r="138" spans="1:8" ht="22.5">
      <c r="A138" s="1019"/>
      <c r="B138" s="1019" t="s">
        <v>623</v>
      </c>
      <c r="C138" s="1018"/>
      <c r="D138" s="1018"/>
      <c r="E138" s="1018"/>
      <c r="F138" s="1018"/>
      <c r="G138" s="1046" t="s">
        <v>872</v>
      </c>
      <c r="H138" s="1045"/>
    </row>
    <row r="139" spans="1:8" ht="22.5">
      <c r="A139" s="1019"/>
      <c r="B139" s="1027"/>
      <c r="C139" s="1018"/>
      <c r="D139" s="1018"/>
      <c r="E139" s="1018"/>
      <c r="F139" s="1018"/>
      <c r="G139" s="1047" t="s">
        <v>873</v>
      </c>
      <c r="H139" s="1211"/>
    </row>
    <row r="140" spans="1:8" ht="22.5">
      <c r="A140" s="1019"/>
      <c r="B140" s="1019"/>
      <c r="C140" s="1018"/>
      <c r="D140" s="1027"/>
      <c r="E140" s="1027"/>
      <c r="F140" s="1027"/>
      <c r="G140" s="1046" t="s">
        <v>896</v>
      </c>
      <c r="H140" s="1045"/>
    </row>
    <row r="141" spans="1:8" ht="22.5">
      <c r="A141" s="1039"/>
      <c r="B141" s="1039"/>
      <c r="C141" s="1039"/>
      <c r="D141" s="1039"/>
      <c r="E141" s="1039"/>
      <c r="F141" s="1039"/>
      <c r="G141" s="1072" t="s">
        <v>897</v>
      </c>
      <c r="H141" s="1217"/>
    </row>
  </sheetData>
  <sheetProtection/>
  <mergeCells count="3">
    <mergeCell ref="H90:H91"/>
    <mergeCell ref="H92:H94"/>
    <mergeCell ref="A3:B3"/>
  </mergeCells>
  <printOptions/>
  <pageMargins left="0.1968503937007874" right="0.1968503937007874" top="0.35433070866141736" bottom="0.35433070866141736" header="0.31496062992125984" footer="0.15748031496062992"/>
  <pageSetup horizontalDpi="600" verticalDpi="600" orientation="landscape" paperSize="9" scale="65" r:id="rId1"/>
  <rowBreaks count="3" manualBreakCount="3">
    <brk id="47" max="255" man="1"/>
    <brk id="89" max="255" man="1"/>
    <brk id="1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view="pageBreakPreview" zoomScaleSheetLayoutView="100" workbookViewId="0" topLeftCell="A1">
      <selection activeCell="D27" sqref="D27"/>
    </sheetView>
  </sheetViews>
  <sheetFormatPr defaultColWidth="9.140625" defaultRowHeight="21.75"/>
  <cols>
    <col min="1" max="1" width="2.7109375" style="997" customWidth="1"/>
    <col min="2" max="2" width="4.421875" style="997" customWidth="1"/>
    <col min="3" max="3" width="4.57421875" style="997" customWidth="1"/>
    <col min="4" max="4" width="139.7109375" style="997" customWidth="1"/>
    <col min="5" max="13" width="9.140625" style="997" customWidth="1"/>
    <col min="14" max="14" width="14.8515625" style="1000" bestFit="1" customWidth="1"/>
    <col min="15" max="16384" width="9.140625" style="997" customWidth="1"/>
  </cols>
  <sheetData>
    <row r="1" spans="1:15" s="990" customFormat="1" ht="27.75">
      <c r="A1" s="987" t="s">
        <v>317</v>
      </c>
      <c r="B1" s="988"/>
      <c r="C1" s="988"/>
      <c r="D1" s="988"/>
      <c r="E1" s="988"/>
      <c r="F1" s="988"/>
      <c r="G1" s="988"/>
      <c r="H1" s="988"/>
      <c r="I1" s="988"/>
      <c r="J1" s="988"/>
      <c r="K1" s="988"/>
      <c r="L1" s="989" t="s">
        <v>526</v>
      </c>
      <c r="N1" s="991"/>
      <c r="O1" s="992"/>
    </row>
    <row r="2" spans="14:15" s="990" customFormat="1" ht="16.5" customHeight="1">
      <c r="N2" s="991"/>
      <c r="O2" s="992"/>
    </row>
    <row r="3" spans="1:15" s="990" customFormat="1" ht="24.75">
      <c r="A3" s="990" t="s">
        <v>309</v>
      </c>
      <c r="N3" s="991"/>
      <c r="O3" s="992"/>
    </row>
    <row r="4" spans="2:15" s="990" customFormat="1" ht="24.75">
      <c r="B4" s="993" t="s">
        <v>745</v>
      </c>
      <c r="N4" s="991"/>
      <c r="O4" s="992"/>
    </row>
    <row r="5" spans="2:15" s="990" customFormat="1" ht="27.75">
      <c r="B5" s="993"/>
      <c r="C5" s="994" t="s">
        <v>765</v>
      </c>
      <c r="N5" s="991"/>
      <c r="O5" s="992"/>
    </row>
    <row r="6" spans="2:15" s="990" customFormat="1" ht="27.75">
      <c r="B6" s="993"/>
      <c r="C6" s="995" t="s">
        <v>766</v>
      </c>
      <c r="N6" s="991"/>
      <c r="O6" s="992"/>
    </row>
    <row r="7" spans="2:14" s="990" customFormat="1" ht="24.75">
      <c r="B7" s="990" t="s">
        <v>310</v>
      </c>
      <c r="N7" s="996"/>
    </row>
    <row r="8" spans="3:12" ht="27.75">
      <c r="C8" s="998" t="s">
        <v>746</v>
      </c>
      <c r="D8" s="999"/>
      <c r="E8" s="999"/>
      <c r="F8" s="999"/>
      <c r="G8" s="999"/>
      <c r="H8" s="999"/>
      <c r="I8" s="999"/>
      <c r="J8" s="999"/>
      <c r="K8" s="999"/>
      <c r="L8" s="999"/>
    </row>
    <row r="9" spans="2:14" s="990" customFormat="1" ht="24.75">
      <c r="B9" s="990" t="s">
        <v>311</v>
      </c>
      <c r="N9" s="996"/>
    </row>
    <row r="10" spans="3:14" s="1001" customFormat="1" ht="45" customHeight="1">
      <c r="C10" s="1001" t="s">
        <v>755</v>
      </c>
      <c r="D10" s="1002" t="s">
        <v>747</v>
      </c>
      <c r="N10" s="1003"/>
    </row>
    <row r="11" spans="3:4" ht="24.75">
      <c r="C11" s="1001" t="s">
        <v>756</v>
      </c>
      <c r="D11" s="1004" t="s">
        <v>748</v>
      </c>
    </row>
    <row r="12" spans="3:4" ht="24.75">
      <c r="C12" s="1001" t="s">
        <v>757</v>
      </c>
      <c r="D12" s="1005" t="s">
        <v>749</v>
      </c>
    </row>
    <row r="13" spans="3:4" ht="24.75">
      <c r="C13" s="1001" t="s">
        <v>758</v>
      </c>
      <c r="D13" s="1005" t="s">
        <v>750</v>
      </c>
    </row>
    <row r="14" spans="3:4" ht="24.75">
      <c r="C14" s="1001" t="s">
        <v>759</v>
      </c>
      <c r="D14" s="1005" t="s">
        <v>751</v>
      </c>
    </row>
    <row r="15" spans="3:12" ht="24.75">
      <c r="C15" s="1001" t="s">
        <v>760</v>
      </c>
      <c r="D15" s="1005" t="s">
        <v>752</v>
      </c>
      <c r="L15" s="1006"/>
    </row>
    <row r="16" spans="3:4" ht="24.75">
      <c r="C16" s="1001" t="s">
        <v>761</v>
      </c>
      <c r="D16" s="1005" t="s">
        <v>753</v>
      </c>
    </row>
    <row r="17" ht="24.75">
      <c r="B17" s="990" t="s">
        <v>754</v>
      </c>
    </row>
    <row r="18" spans="3:13" ht="24.75">
      <c r="C18" s="1005" t="s">
        <v>767</v>
      </c>
      <c r="D18" s="997" t="s">
        <v>762</v>
      </c>
      <c r="E18" s="1007"/>
      <c r="F18" s="1007"/>
      <c r="G18" s="1007"/>
      <c r="H18" s="1007"/>
      <c r="I18" s="1007"/>
      <c r="J18" s="1007"/>
      <c r="K18" s="1007"/>
      <c r="L18" s="1007"/>
      <c r="M18" s="1007"/>
    </row>
    <row r="19" spans="3:4" ht="24.75">
      <c r="C19" s="1005" t="s">
        <v>768</v>
      </c>
      <c r="D19" s="997" t="s">
        <v>763</v>
      </c>
    </row>
    <row r="20" spans="3:4" ht="24.75">
      <c r="C20" s="1005" t="s">
        <v>769</v>
      </c>
      <c r="D20" s="997" t="s">
        <v>773</v>
      </c>
    </row>
    <row r="21" spans="3:4" ht="24.75">
      <c r="C21" s="1005" t="s">
        <v>770</v>
      </c>
      <c r="D21" s="997" t="s">
        <v>772</v>
      </c>
    </row>
    <row r="22" spans="3:4" ht="24.75">
      <c r="C22" s="1005" t="s">
        <v>771</v>
      </c>
      <c r="D22" s="997" t="s">
        <v>764</v>
      </c>
    </row>
    <row r="23" spans="2:14" s="990" customFormat="1" ht="24.75">
      <c r="B23" s="993">
        <v>1.4</v>
      </c>
      <c r="C23" s="990" t="s">
        <v>928</v>
      </c>
      <c r="D23" s="1080"/>
      <c r="N23" s="996"/>
    </row>
    <row r="24" spans="3:4" ht="24.75">
      <c r="C24" s="1005" t="s">
        <v>929</v>
      </c>
      <c r="D24" s="999" t="s">
        <v>930</v>
      </c>
    </row>
    <row r="25" spans="3:4" ht="24.75">
      <c r="C25" s="1005" t="s">
        <v>931</v>
      </c>
      <c r="D25" s="999" t="s">
        <v>945</v>
      </c>
    </row>
    <row r="26" spans="3:4" ht="24.75">
      <c r="C26" s="1005" t="s">
        <v>932</v>
      </c>
      <c r="D26" s="999" t="s">
        <v>933</v>
      </c>
    </row>
    <row r="27" spans="3:4" ht="24.75">
      <c r="C27" s="1005" t="s">
        <v>934</v>
      </c>
      <c r="D27" s="999" t="s">
        <v>935</v>
      </c>
    </row>
    <row r="28" spans="3:4" ht="24.75">
      <c r="C28" s="1005" t="s">
        <v>936</v>
      </c>
      <c r="D28" s="999" t="s">
        <v>946</v>
      </c>
    </row>
    <row r="29" spans="3:4" ht="24.75">
      <c r="C29" s="1005" t="s">
        <v>937</v>
      </c>
      <c r="D29" s="999" t="s">
        <v>938</v>
      </c>
    </row>
    <row r="30" spans="3:4" ht="24.75">
      <c r="C30" s="1005" t="s">
        <v>939</v>
      </c>
      <c r="D30" s="999" t="s">
        <v>940</v>
      </c>
    </row>
    <row r="31" spans="3:4" ht="24.75">
      <c r="C31" s="1005" t="s">
        <v>941</v>
      </c>
      <c r="D31" s="999" t="s">
        <v>942</v>
      </c>
    </row>
    <row r="32" spans="3:4" ht="24.75">
      <c r="C32" s="1005" t="s">
        <v>943</v>
      </c>
      <c r="D32" s="999" t="s">
        <v>944</v>
      </c>
    </row>
  </sheetData>
  <sheetProtection/>
  <printOptions/>
  <pageMargins left="0.55" right="0.2362204724409449" top="0.44" bottom="0.4" header="0.31" footer="0.21"/>
  <pageSetup horizontalDpi="600" verticalDpi="600" orientation="landscape" paperSize="9" r:id="rId1"/>
  <headerFooter alignWithMargins="0">
    <oddFooter>&amp;C&amp;8&amp;P/&amp;N&amp;R&amp;8&amp;F/&amp;A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25"/>
  <sheetViews>
    <sheetView view="pageBreakPreview" zoomScaleSheetLayoutView="100" zoomScalePageLayoutView="0" workbookViewId="0" topLeftCell="A3">
      <selection activeCell="Q25" sqref="Q25"/>
    </sheetView>
  </sheetViews>
  <sheetFormatPr defaultColWidth="9.00390625" defaultRowHeight="21.75"/>
  <cols>
    <col min="1" max="1" width="22.421875" style="852" customWidth="1"/>
    <col min="2" max="2" width="15.421875" style="852" customWidth="1"/>
    <col min="3" max="3" width="14.8515625" style="852" customWidth="1"/>
    <col min="4" max="4" width="14.421875" style="852" customWidth="1"/>
    <col min="5" max="5" width="14.140625" style="852" customWidth="1"/>
    <col min="6" max="6" width="51.421875" style="852" customWidth="1"/>
    <col min="7" max="16384" width="9.00390625" style="852" customWidth="1"/>
  </cols>
  <sheetData>
    <row r="1" ht="14.25" hidden="1">
      <c r="A1" s="852" t="s">
        <v>652</v>
      </c>
    </row>
    <row r="2" ht="14.25" hidden="1"/>
    <row r="3" ht="18">
      <c r="A3" s="853" t="s">
        <v>653</v>
      </c>
    </row>
    <row r="4" spans="1:6" ht="18.75" customHeight="1">
      <c r="A4" s="1553" t="s">
        <v>654</v>
      </c>
      <c r="B4" s="1554" t="s">
        <v>655</v>
      </c>
      <c r="C4" s="1554"/>
      <c r="D4" s="1554" t="s">
        <v>656</v>
      </c>
      <c r="E4" s="1554"/>
      <c r="F4" s="854" t="s">
        <v>316</v>
      </c>
    </row>
    <row r="5" spans="1:6" ht="14.25">
      <c r="A5" s="1553"/>
      <c r="B5" s="855" t="s">
        <v>657</v>
      </c>
      <c r="C5" s="855" t="s">
        <v>658</v>
      </c>
      <c r="D5" s="855" t="s">
        <v>657</v>
      </c>
      <c r="E5" s="855" t="s">
        <v>658</v>
      </c>
      <c r="F5" s="856"/>
    </row>
    <row r="6" spans="1:6" ht="14.25">
      <c r="A6" s="857" t="s">
        <v>659</v>
      </c>
      <c r="B6" s="858"/>
      <c r="C6" s="858"/>
      <c r="D6" s="858"/>
      <c r="E6" s="858"/>
      <c r="F6" s="859"/>
    </row>
    <row r="7" spans="1:6" s="862" customFormat="1" ht="14.25">
      <c r="A7" s="860" t="s">
        <v>660</v>
      </c>
      <c r="B7" s="861">
        <v>100</v>
      </c>
      <c r="C7" s="861">
        <v>300</v>
      </c>
      <c r="D7" s="861">
        <v>200</v>
      </c>
      <c r="E7" s="861">
        <v>300</v>
      </c>
      <c r="F7" s="1555" t="s">
        <v>661</v>
      </c>
    </row>
    <row r="8" spans="1:6" ht="14.25">
      <c r="A8" s="863" t="s">
        <v>662</v>
      </c>
      <c r="B8" s="864">
        <v>200</v>
      </c>
      <c r="C8" s="864">
        <v>600</v>
      </c>
      <c r="D8" s="864">
        <v>400</v>
      </c>
      <c r="E8" s="864">
        <v>600</v>
      </c>
      <c r="F8" s="1555"/>
    </row>
    <row r="9" spans="1:6" ht="14.25">
      <c r="A9" s="865"/>
      <c r="B9" s="856"/>
      <c r="C9" s="856"/>
      <c r="D9" s="856"/>
      <c r="E9" s="856"/>
      <c r="F9" s="856"/>
    </row>
    <row r="10" spans="1:6" ht="14.25">
      <c r="A10" s="857" t="s">
        <v>663</v>
      </c>
      <c r="B10" s="858"/>
      <c r="C10" s="858"/>
      <c r="D10" s="858"/>
      <c r="E10" s="858"/>
      <c r="F10" s="859"/>
    </row>
    <row r="11" spans="1:6" ht="13.5" customHeight="1">
      <c r="A11" s="866" t="s">
        <v>660</v>
      </c>
      <c r="B11" s="867">
        <v>500</v>
      </c>
      <c r="C11" s="868">
        <v>1200</v>
      </c>
      <c r="D11" s="868">
        <v>600</v>
      </c>
      <c r="E11" s="868">
        <v>1200</v>
      </c>
      <c r="F11" s="1556" t="s">
        <v>664</v>
      </c>
    </row>
    <row r="12" spans="1:6" ht="14.25">
      <c r="A12" s="866" t="s">
        <v>662</v>
      </c>
      <c r="B12" s="867">
        <v>700</v>
      </c>
      <c r="C12" s="868">
        <v>1200</v>
      </c>
      <c r="D12" s="868">
        <v>800</v>
      </c>
      <c r="E12" s="868">
        <v>1200</v>
      </c>
      <c r="F12" s="1556"/>
    </row>
    <row r="13" spans="1:6" ht="14.25">
      <c r="A13" s="869"/>
      <c r="B13" s="870"/>
      <c r="C13" s="871"/>
      <c r="D13" s="871"/>
      <c r="E13" s="871"/>
      <c r="F13" s="872"/>
    </row>
    <row r="14" spans="1:6" ht="14.25">
      <c r="A14" s="859" t="s">
        <v>665</v>
      </c>
      <c r="B14" s="859"/>
      <c r="C14" s="859"/>
      <c r="D14" s="859"/>
      <c r="E14" s="873"/>
      <c r="F14" s="872"/>
    </row>
    <row r="15" spans="1:6" ht="14.25">
      <c r="A15" s="874" t="s">
        <v>660</v>
      </c>
      <c r="B15" s="875">
        <v>1000</v>
      </c>
      <c r="C15" s="875">
        <v>2500</v>
      </c>
      <c r="D15" s="875">
        <v>1200</v>
      </c>
      <c r="E15" s="875">
        <v>2500</v>
      </c>
      <c r="F15" s="872"/>
    </row>
    <row r="16" spans="1:6" ht="14.25">
      <c r="A16" s="876" t="s">
        <v>662</v>
      </c>
      <c r="B16" s="877">
        <v>1200</v>
      </c>
      <c r="C16" s="877">
        <v>2500</v>
      </c>
      <c r="D16" s="877">
        <v>1200</v>
      </c>
      <c r="E16" s="878">
        <v>2500</v>
      </c>
      <c r="F16" s="872"/>
    </row>
    <row r="17" spans="1:6" ht="14.25">
      <c r="A17" s="856"/>
      <c r="B17" s="856"/>
      <c r="C17" s="856"/>
      <c r="D17" s="856"/>
      <c r="E17" s="865"/>
      <c r="F17" s="872"/>
    </row>
    <row r="18" spans="1:6" ht="14.25">
      <c r="A18" s="1557" t="s">
        <v>666</v>
      </c>
      <c r="B18" s="1558"/>
      <c r="C18" s="1558"/>
      <c r="D18" s="1558"/>
      <c r="E18" s="1559"/>
      <c r="F18" s="872"/>
    </row>
    <row r="19" spans="1:6" ht="14.25">
      <c r="A19" s="1560"/>
      <c r="B19" s="1561"/>
      <c r="C19" s="1561"/>
      <c r="D19" s="1561"/>
      <c r="E19" s="1562"/>
      <c r="F19" s="872"/>
    </row>
    <row r="20" spans="1:6" ht="14.25">
      <c r="A20" s="879" t="s">
        <v>663</v>
      </c>
      <c r="B20" s="880">
        <v>500</v>
      </c>
      <c r="C20" s="880">
        <v>1200</v>
      </c>
      <c r="D20" s="858"/>
      <c r="E20" s="858"/>
      <c r="F20" s="872"/>
    </row>
    <row r="21" spans="1:6" ht="14.25">
      <c r="A21" s="881" t="s">
        <v>665</v>
      </c>
      <c r="B21" s="868">
        <v>1200</v>
      </c>
      <c r="C21" s="868">
        <v>2500</v>
      </c>
      <c r="D21" s="867"/>
      <c r="E21" s="867"/>
      <c r="F21" s="872"/>
    </row>
    <row r="22" spans="1:6" ht="14.25">
      <c r="A22" s="882"/>
      <c r="B22" s="882"/>
      <c r="C22" s="882"/>
      <c r="D22" s="882"/>
      <c r="E22" s="882"/>
      <c r="F22" s="872"/>
    </row>
    <row r="23" spans="1:6" s="862" customFormat="1" ht="17.25" customHeight="1">
      <c r="A23" s="883" t="s">
        <v>667</v>
      </c>
      <c r="B23" s="884"/>
      <c r="C23" s="884"/>
      <c r="D23" s="884"/>
      <c r="E23" s="885"/>
      <c r="F23" s="872"/>
    </row>
    <row r="24" spans="1:6" ht="14.25">
      <c r="A24" s="879" t="s">
        <v>663</v>
      </c>
      <c r="B24" s="886">
        <v>2000</v>
      </c>
      <c r="C24" s="858"/>
      <c r="D24" s="858"/>
      <c r="E24" s="858"/>
      <c r="F24" s="882"/>
    </row>
    <row r="25" spans="1:6" ht="16.5" customHeight="1">
      <c r="A25" s="887" t="s">
        <v>665</v>
      </c>
      <c r="B25" s="888">
        <v>2000</v>
      </c>
      <c r="C25" s="870"/>
      <c r="D25" s="870"/>
      <c r="E25" s="870"/>
      <c r="F25" s="856"/>
    </row>
  </sheetData>
  <sheetProtection/>
  <mergeCells count="6">
    <mergeCell ref="F11:F12"/>
    <mergeCell ref="A18:E19"/>
    <mergeCell ref="A4:A5"/>
    <mergeCell ref="B4:C4"/>
    <mergeCell ref="D4:E4"/>
    <mergeCell ref="F7:F8"/>
  </mergeCells>
  <printOptions/>
  <pageMargins left="0.7480314960629921" right="0.2755905511811024" top="0.7480314960629921" bottom="0.7480314960629921" header="0.4330708661417323" footer="0.31496062992125984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P61"/>
  <sheetViews>
    <sheetView view="pageBreakPreview" zoomScaleSheetLayoutView="100" zoomScalePageLayoutView="0" workbookViewId="0" topLeftCell="A40">
      <selection activeCell="Q25" sqref="Q25"/>
    </sheetView>
  </sheetViews>
  <sheetFormatPr defaultColWidth="9.00390625" defaultRowHeight="21.75"/>
  <cols>
    <col min="1" max="1" width="51.421875" style="852" customWidth="1"/>
    <col min="2" max="2" width="18.28125" style="934" customWidth="1"/>
    <col min="3" max="3" width="71.57421875" style="852" customWidth="1"/>
    <col min="4" max="4" width="13.28125" style="852" bestFit="1" customWidth="1"/>
    <col min="5" max="5" width="4.00390625" style="852" customWidth="1"/>
    <col min="6" max="6" width="13.28125" style="852" bestFit="1" customWidth="1"/>
    <col min="7" max="7" width="5.421875" style="852" bestFit="1" customWidth="1"/>
    <col min="8" max="8" width="13.28125" style="852" bestFit="1" customWidth="1"/>
    <col min="9" max="9" width="3.421875" style="935" customWidth="1"/>
    <col min="10" max="10" width="11.421875" style="852" bestFit="1" customWidth="1"/>
    <col min="11" max="11" width="5.421875" style="852" bestFit="1" customWidth="1"/>
    <col min="12" max="12" width="11.421875" style="852" bestFit="1" customWidth="1"/>
    <col min="13" max="13" width="3.421875" style="935" customWidth="1"/>
    <col min="14" max="14" width="11.421875" style="852" bestFit="1" customWidth="1"/>
    <col min="15" max="15" width="5.421875" style="852" bestFit="1" customWidth="1"/>
    <col min="16" max="16" width="11.421875" style="852" bestFit="1" customWidth="1"/>
    <col min="17" max="16384" width="9.00390625" style="852" customWidth="1"/>
  </cols>
  <sheetData>
    <row r="1" spans="1:5" s="891" customFormat="1" ht="21.75" customHeight="1">
      <c r="A1" s="889" t="s">
        <v>668</v>
      </c>
      <c r="B1" s="890"/>
      <c r="E1" s="892"/>
    </row>
    <row r="2" spans="1:14" s="891" customFormat="1" ht="21.75" customHeight="1">
      <c r="A2" s="893" t="s">
        <v>151</v>
      </c>
      <c r="B2" s="894" t="s">
        <v>669</v>
      </c>
      <c r="C2" s="895" t="s">
        <v>316</v>
      </c>
      <c r="D2" s="896"/>
      <c r="E2" s="896"/>
      <c r="F2" s="896"/>
      <c r="G2" s="897"/>
      <c r="H2" s="896"/>
      <c r="I2" s="896"/>
      <c r="J2" s="896"/>
      <c r="K2" s="896"/>
      <c r="L2" s="896"/>
      <c r="M2" s="896"/>
      <c r="N2" s="896"/>
    </row>
    <row r="3" spans="1:14" s="902" customFormat="1" ht="21.75" customHeight="1">
      <c r="A3" s="898" t="s">
        <v>670</v>
      </c>
      <c r="B3" s="899"/>
      <c r="C3" s="900"/>
      <c r="D3" s="901"/>
      <c r="E3" s="901"/>
      <c r="F3" s="901"/>
      <c r="G3" s="901"/>
      <c r="H3" s="901"/>
      <c r="I3" s="901"/>
      <c r="J3" s="901"/>
      <c r="K3" s="901"/>
      <c r="L3" s="901"/>
      <c r="M3" s="901"/>
      <c r="N3" s="901"/>
    </row>
    <row r="4" spans="1:14" s="862" customFormat="1" ht="28.5">
      <c r="A4" s="903" t="s">
        <v>659</v>
      </c>
      <c r="B4" s="904">
        <v>300</v>
      </c>
      <c r="C4" s="905" t="s">
        <v>661</v>
      </c>
      <c r="D4" s="906"/>
      <c r="E4" s="906"/>
      <c r="F4" s="906"/>
      <c r="G4" s="906"/>
      <c r="H4" s="906"/>
      <c r="I4" s="906"/>
      <c r="J4" s="906"/>
      <c r="K4" s="906"/>
      <c r="L4" s="906"/>
      <c r="M4" s="906"/>
      <c r="N4" s="906"/>
    </row>
    <row r="5" spans="1:14" s="862" customFormat="1" ht="28.5">
      <c r="A5" s="907" t="s">
        <v>671</v>
      </c>
      <c r="B5" s="908">
        <v>500</v>
      </c>
      <c r="C5" s="909" t="s">
        <v>672</v>
      </c>
      <c r="D5" s="906"/>
      <c r="E5" s="906"/>
      <c r="F5" s="906"/>
      <c r="G5" s="906"/>
      <c r="H5" s="906"/>
      <c r="I5" s="906"/>
      <c r="J5" s="906"/>
      <c r="K5" s="906"/>
      <c r="L5" s="906"/>
      <c r="M5" s="906"/>
      <c r="N5" s="906"/>
    </row>
    <row r="6" spans="1:14" s="902" customFormat="1" ht="22.5" customHeight="1">
      <c r="A6" s="898" t="s">
        <v>673</v>
      </c>
      <c r="B6" s="899"/>
      <c r="C6" s="900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</row>
    <row r="7" spans="1:14" s="891" customFormat="1" ht="22.5" customHeight="1">
      <c r="A7" s="910" t="s">
        <v>659</v>
      </c>
      <c r="B7" s="911">
        <v>400</v>
      </c>
      <c r="C7" s="905"/>
      <c r="D7" s="901"/>
      <c r="E7" s="901"/>
      <c r="F7" s="901"/>
      <c r="G7" s="901"/>
      <c r="H7" s="901"/>
      <c r="I7" s="901"/>
      <c r="J7" s="901"/>
      <c r="K7" s="901"/>
      <c r="L7" s="901"/>
      <c r="M7" s="901"/>
      <c r="N7" s="901"/>
    </row>
    <row r="8" spans="1:14" s="891" customFormat="1" ht="22.5" customHeight="1">
      <c r="A8" s="912" t="s">
        <v>671</v>
      </c>
      <c r="B8" s="913">
        <v>500</v>
      </c>
      <c r="C8" s="909"/>
      <c r="D8" s="901"/>
      <c r="E8" s="901"/>
      <c r="F8" s="901"/>
      <c r="G8" s="901"/>
      <c r="H8" s="901"/>
      <c r="I8" s="901"/>
      <c r="J8" s="901"/>
      <c r="K8" s="901"/>
      <c r="L8" s="901"/>
      <c r="M8" s="901"/>
      <c r="N8" s="901"/>
    </row>
    <row r="9" spans="1:14" s="902" customFormat="1" ht="22.5" customHeight="1">
      <c r="A9" s="898" t="s">
        <v>674</v>
      </c>
      <c r="B9" s="899"/>
      <c r="C9" s="900"/>
      <c r="D9" s="901"/>
      <c r="E9" s="901"/>
      <c r="F9" s="901"/>
      <c r="G9" s="901"/>
      <c r="H9" s="901"/>
      <c r="I9" s="901"/>
      <c r="J9" s="901"/>
      <c r="K9" s="901"/>
      <c r="L9" s="901"/>
      <c r="M9" s="901"/>
      <c r="N9" s="901"/>
    </row>
    <row r="10" spans="1:14" s="891" customFormat="1" ht="22.5" customHeight="1">
      <c r="A10" s="910" t="s">
        <v>659</v>
      </c>
      <c r="B10" s="911">
        <v>500</v>
      </c>
      <c r="C10" s="905"/>
      <c r="D10" s="901"/>
      <c r="E10" s="901"/>
      <c r="F10" s="901"/>
      <c r="G10" s="901"/>
      <c r="H10" s="901"/>
      <c r="I10" s="901"/>
      <c r="J10" s="901"/>
      <c r="K10" s="901"/>
      <c r="L10" s="901"/>
      <c r="M10" s="901"/>
      <c r="N10" s="901"/>
    </row>
    <row r="11" spans="1:14" s="891" customFormat="1" ht="22.5" customHeight="1">
      <c r="A11" s="912" t="s">
        <v>671</v>
      </c>
      <c r="B11" s="913">
        <v>0</v>
      </c>
      <c r="C11" s="909"/>
      <c r="D11" s="901"/>
      <c r="E11" s="901"/>
      <c r="F11" s="901"/>
      <c r="G11" s="901"/>
      <c r="H11" s="901"/>
      <c r="I11" s="901"/>
      <c r="J11" s="901"/>
      <c r="K11" s="901"/>
      <c r="L11" s="901"/>
      <c r="M11" s="901"/>
      <c r="N11" s="901"/>
    </row>
    <row r="12" spans="1:14" s="891" customFormat="1" ht="21.75" customHeight="1">
      <c r="A12" s="914"/>
      <c r="B12" s="915"/>
      <c r="C12" s="916"/>
      <c r="D12" s="901"/>
      <c r="E12" s="901"/>
      <c r="F12" s="901"/>
      <c r="G12" s="901"/>
      <c r="H12" s="901"/>
      <c r="I12" s="901"/>
      <c r="J12" s="901"/>
      <c r="K12" s="901"/>
      <c r="L12" s="901"/>
      <c r="M12" s="901"/>
      <c r="N12" s="901"/>
    </row>
    <row r="13" spans="1:14" s="891" customFormat="1" ht="21.75" customHeight="1">
      <c r="A13" s="892"/>
      <c r="B13" s="917"/>
      <c r="C13" s="901"/>
      <c r="D13" s="901"/>
      <c r="E13" s="901"/>
      <c r="F13" s="901"/>
      <c r="G13" s="901"/>
      <c r="H13" s="901"/>
      <c r="I13" s="901"/>
      <c r="J13" s="901"/>
      <c r="K13" s="901"/>
      <c r="L13" s="901"/>
      <c r="M13" s="901"/>
      <c r="N13" s="901"/>
    </row>
    <row r="14" spans="1:14" s="891" customFormat="1" ht="21.75" customHeight="1">
      <c r="A14" s="892"/>
      <c r="B14" s="917"/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</row>
    <row r="15" spans="1:14" s="891" customFormat="1" ht="21.75" customHeight="1">
      <c r="A15" s="892"/>
      <c r="B15" s="917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</row>
    <row r="16" spans="1:14" s="891" customFormat="1" ht="21.75" customHeight="1">
      <c r="A16" s="892"/>
      <c r="B16" s="917"/>
      <c r="C16" s="901"/>
      <c r="D16" s="901"/>
      <c r="E16" s="901"/>
      <c r="F16" s="901"/>
      <c r="G16" s="901"/>
      <c r="H16" s="901"/>
      <c r="I16" s="901"/>
      <c r="J16" s="901"/>
      <c r="K16" s="901"/>
      <c r="L16" s="901"/>
      <c r="M16" s="901"/>
      <c r="N16" s="901"/>
    </row>
    <row r="17" spans="1:14" s="891" customFormat="1" ht="21.75" customHeight="1">
      <c r="A17" s="892"/>
      <c r="B17" s="917"/>
      <c r="C17" s="901"/>
      <c r="D17" s="901"/>
      <c r="E17" s="901"/>
      <c r="F17" s="901"/>
      <c r="G17" s="901"/>
      <c r="H17" s="901"/>
      <c r="I17" s="901"/>
      <c r="J17" s="901"/>
      <c r="K17" s="901"/>
      <c r="L17" s="901"/>
      <c r="M17" s="901"/>
      <c r="N17" s="901"/>
    </row>
    <row r="18" spans="1:14" s="891" customFormat="1" ht="21.75" customHeight="1">
      <c r="A18" s="892"/>
      <c r="B18" s="917"/>
      <c r="C18" s="901"/>
      <c r="D18" s="901"/>
      <c r="E18" s="901"/>
      <c r="F18" s="901"/>
      <c r="G18" s="901"/>
      <c r="H18" s="901"/>
      <c r="I18" s="901"/>
      <c r="J18" s="901"/>
      <c r="K18" s="901"/>
      <c r="L18" s="901"/>
      <c r="M18" s="901"/>
      <c r="N18" s="901"/>
    </row>
    <row r="19" spans="1:14" s="891" customFormat="1" ht="21.75" customHeight="1">
      <c r="A19" s="892"/>
      <c r="B19" s="917"/>
      <c r="C19" s="901"/>
      <c r="D19" s="901"/>
      <c r="E19" s="901"/>
      <c r="F19" s="901"/>
      <c r="G19" s="901"/>
      <c r="H19" s="901"/>
      <c r="I19" s="901"/>
      <c r="J19" s="901"/>
      <c r="K19" s="901"/>
      <c r="L19" s="901"/>
      <c r="M19" s="901"/>
      <c r="N19" s="901"/>
    </row>
    <row r="20" spans="1:14" s="891" customFormat="1" ht="42" customHeight="1">
      <c r="A20" s="892"/>
      <c r="B20" s="917"/>
      <c r="C20" s="901"/>
      <c r="D20" s="901"/>
      <c r="E20" s="901"/>
      <c r="F20" s="901"/>
      <c r="G20" s="901"/>
      <c r="H20" s="901"/>
      <c r="I20" s="901"/>
      <c r="J20" s="901"/>
      <c r="K20" s="901"/>
      <c r="L20" s="901"/>
      <c r="M20" s="901"/>
      <c r="N20" s="901"/>
    </row>
    <row r="21" spans="1:14" s="891" customFormat="1" ht="21.75" customHeight="1">
      <c r="A21" s="892"/>
      <c r="B21" s="917"/>
      <c r="C21" s="901"/>
      <c r="D21" s="901"/>
      <c r="E21" s="901"/>
      <c r="F21" s="901"/>
      <c r="G21" s="901"/>
      <c r="H21" s="901"/>
      <c r="I21" s="901"/>
      <c r="J21" s="901"/>
      <c r="K21" s="901"/>
      <c r="L21" s="901"/>
      <c r="M21" s="901"/>
      <c r="N21" s="901"/>
    </row>
    <row r="22" spans="1:14" s="891" customFormat="1" ht="21.75" customHeight="1">
      <c r="A22" s="892"/>
      <c r="B22" s="917"/>
      <c r="C22" s="901"/>
      <c r="D22" s="901"/>
      <c r="E22" s="901"/>
      <c r="F22" s="901"/>
      <c r="G22" s="901"/>
      <c r="H22" s="901"/>
      <c r="I22" s="901"/>
      <c r="J22" s="901"/>
      <c r="K22" s="901"/>
      <c r="L22" s="901"/>
      <c r="M22" s="901"/>
      <c r="N22" s="901"/>
    </row>
    <row r="23" spans="1:4" s="891" customFormat="1" ht="21.75" customHeight="1">
      <c r="A23" s="889" t="s">
        <v>675</v>
      </c>
      <c r="B23" s="917"/>
      <c r="C23" s="918"/>
      <c r="D23" s="892"/>
    </row>
    <row r="24" spans="1:16" s="891" customFormat="1" ht="21.75" customHeight="1">
      <c r="A24" s="919" t="s">
        <v>151</v>
      </c>
      <c r="B24" s="894" t="s">
        <v>669</v>
      </c>
      <c r="C24" s="895" t="s">
        <v>316</v>
      </c>
      <c r="D24" s="896"/>
      <c r="E24" s="896"/>
      <c r="F24" s="896"/>
      <c r="G24" s="896"/>
      <c r="H24" s="896"/>
      <c r="I24" s="897"/>
      <c r="J24" s="896"/>
      <c r="K24" s="896"/>
      <c r="L24" s="896"/>
      <c r="M24" s="896"/>
      <c r="N24" s="896"/>
      <c r="O24" s="896"/>
      <c r="P24" s="896"/>
    </row>
    <row r="25" spans="1:16" s="923" customFormat="1" ht="21.75" customHeight="1">
      <c r="A25" s="920" t="s">
        <v>676</v>
      </c>
      <c r="B25" s="899"/>
      <c r="C25" s="900"/>
      <c r="D25" s="921"/>
      <c r="E25" s="922"/>
      <c r="F25" s="922"/>
      <c r="G25" s="922"/>
      <c r="H25" s="922"/>
      <c r="I25" s="922"/>
      <c r="J25" s="922"/>
      <c r="K25" s="922"/>
      <c r="L25" s="922"/>
      <c r="M25" s="922"/>
      <c r="N25" s="922"/>
      <c r="O25" s="922"/>
      <c r="P25" s="922"/>
    </row>
    <row r="26" spans="1:16" s="891" customFormat="1" ht="21.75" customHeight="1">
      <c r="A26" s="924" t="s">
        <v>659</v>
      </c>
      <c r="B26" s="911">
        <v>1000</v>
      </c>
      <c r="C26" s="925"/>
      <c r="D26" s="896"/>
      <c r="E26" s="901"/>
      <c r="F26" s="901"/>
      <c r="G26" s="901"/>
      <c r="H26" s="901"/>
      <c r="I26" s="901"/>
      <c r="J26" s="901"/>
      <c r="K26" s="901"/>
      <c r="L26" s="901"/>
      <c r="M26" s="901"/>
      <c r="N26" s="901"/>
      <c r="O26" s="901"/>
      <c r="P26" s="901"/>
    </row>
    <row r="27" spans="1:16" s="891" customFormat="1" ht="21.75" customHeight="1">
      <c r="A27" s="926" t="s">
        <v>671</v>
      </c>
      <c r="B27" s="913">
        <v>2000</v>
      </c>
      <c r="C27" s="927"/>
      <c r="D27" s="896"/>
      <c r="E27" s="901"/>
      <c r="F27" s="901"/>
      <c r="G27" s="901"/>
      <c r="H27" s="901"/>
      <c r="I27" s="901"/>
      <c r="J27" s="901"/>
      <c r="K27" s="901"/>
      <c r="L27" s="901"/>
      <c r="M27" s="901"/>
      <c r="N27" s="901"/>
      <c r="O27" s="901"/>
      <c r="P27" s="901"/>
    </row>
    <row r="28" spans="1:16" s="923" customFormat="1" ht="21.75" customHeight="1">
      <c r="A28" s="920" t="s">
        <v>677</v>
      </c>
      <c r="B28" s="899"/>
      <c r="C28" s="900"/>
      <c r="D28" s="921"/>
      <c r="E28" s="922"/>
      <c r="F28" s="922"/>
      <c r="G28" s="922"/>
      <c r="H28" s="922"/>
      <c r="I28" s="922"/>
      <c r="J28" s="922"/>
      <c r="K28" s="922"/>
      <c r="L28" s="922"/>
      <c r="M28" s="922"/>
      <c r="N28" s="922"/>
      <c r="O28" s="922"/>
      <c r="P28" s="922"/>
    </row>
    <row r="29" spans="1:16" s="891" customFormat="1" ht="21.75" customHeight="1">
      <c r="A29" s="924" t="s">
        <v>659</v>
      </c>
      <c r="B29" s="911">
        <v>500</v>
      </c>
      <c r="C29" s="925"/>
      <c r="D29" s="896"/>
      <c r="E29" s="901"/>
      <c r="F29" s="901"/>
      <c r="G29" s="901"/>
      <c r="H29" s="901"/>
      <c r="I29" s="901"/>
      <c r="J29" s="901"/>
      <c r="K29" s="901"/>
      <c r="L29" s="901"/>
      <c r="M29" s="901"/>
      <c r="N29" s="901"/>
      <c r="O29" s="901"/>
      <c r="P29" s="901"/>
    </row>
    <row r="30" spans="1:16" s="891" customFormat="1" ht="21.75" customHeight="1">
      <c r="A30" s="926" t="s">
        <v>671</v>
      </c>
      <c r="B30" s="913">
        <v>0</v>
      </c>
      <c r="C30" s="927"/>
      <c r="D30" s="896"/>
      <c r="E30" s="901"/>
      <c r="F30" s="901"/>
      <c r="G30" s="901"/>
      <c r="H30" s="901"/>
      <c r="I30" s="901"/>
      <c r="J30" s="901"/>
      <c r="K30" s="901"/>
      <c r="L30" s="901"/>
      <c r="M30" s="901"/>
      <c r="N30" s="901"/>
      <c r="O30" s="901"/>
      <c r="P30" s="901"/>
    </row>
    <row r="31" spans="1:16" s="923" customFormat="1" ht="21.75" customHeight="1">
      <c r="A31" s="920" t="s">
        <v>678</v>
      </c>
      <c r="B31" s="899"/>
      <c r="C31" s="900"/>
      <c r="D31" s="921"/>
      <c r="E31" s="922"/>
      <c r="F31" s="922"/>
      <c r="G31" s="922"/>
      <c r="H31" s="922"/>
      <c r="I31" s="922"/>
      <c r="J31" s="922"/>
      <c r="K31" s="922"/>
      <c r="L31" s="922"/>
      <c r="M31" s="922"/>
      <c r="N31" s="922"/>
      <c r="O31" s="922"/>
      <c r="P31" s="922"/>
    </row>
    <row r="32" spans="1:16" s="891" customFormat="1" ht="21.75" customHeight="1">
      <c r="A32" s="924" t="s">
        <v>659</v>
      </c>
      <c r="B32" s="911">
        <v>1000</v>
      </c>
      <c r="C32" s="925"/>
      <c r="D32" s="896"/>
      <c r="E32" s="901"/>
      <c r="F32" s="901"/>
      <c r="G32" s="901"/>
      <c r="H32" s="901"/>
      <c r="I32" s="901"/>
      <c r="J32" s="901"/>
      <c r="K32" s="901"/>
      <c r="L32" s="901"/>
      <c r="M32" s="901"/>
      <c r="N32" s="901"/>
      <c r="O32" s="901"/>
      <c r="P32" s="901"/>
    </row>
    <row r="33" spans="1:16" s="891" customFormat="1" ht="21.75" customHeight="1">
      <c r="A33" s="926" t="s">
        <v>671</v>
      </c>
      <c r="B33" s="913">
        <v>3000</v>
      </c>
      <c r="C33" s="927"/>
      <c r="D33" s="896"/>
      <c r="E33" s="901"/>
      <c r="F33" s="901"/>
      <c r="G33" s="901"/>
      <c r="H33" s="901"/>
      <c r="I33" s="901"/>
      <c r="J33" s="901"/>
      <c r="K33" s="901"/>
      <c r="L33" s="901"/>
      <c r="M33" s="901"/>
      <c r="N33" s="901"/>
      <c r="O33" s="901"/>
      <c r="P33" s="901"/>
    </row>
    <row r="34" spans="1:16" s="923" customFormat="1" ht="30" customHeight="1">
      <c r="A34" s="1563" t="s">
        <v>679</v>
      </c>
      <c r="B34" s="1564"/>
      <c r="C34" s="928"/>
      <c r="D34" s="921"/>
      <c r="E34" s="922"/>
      <c r="F34" s="922"/>
      <c r="G34" s="922"/>
      <c r="H34" s="922"/>
      <c r="I34" s="922"/>
      <c r="J34" s="922"/>
      <c r="K34" s="922"/>
      <c r="L34" s="922"/>
      <c r="M34" s="922"/>
      <c r="N34" s="922"/>
      <c r="O34" s="922"/>
      <c r="P34" s="922"/>
    </row>
    <row r="35" spans="1:16" s="891" customFormat="1" ht="21.75" customHeight="1">
      <c r="A35" s="924" t="s">
        <v>659</v>
      </c>
      <c r="B35" s="911">
        <v>100</v>
      </c>
      <c r="C35" s="925"/>
      <c r="D35" s="896"/>
      <c r="E35" s="901"/>
      <c r="F35" s="901"/>
      <c r="G35" s="901"/>
      <c r="H35" s="901"/>
      <c r="I35" s="901"/>
      <c r="J35" s="901"/>
      <c r="K35" s="901"/>
      <c r="L35" s="901"/>
      <c r="M35" s="901"/>
      <c r="N35" s="901"/>
      <c r="O35" s="901"/>
      <c r="P35" s="901"/>
    </row>
    <row r="36" spans="1:16" s="891" customFormat="1" ht="21.75" customHeight="1">
      <c r="A36" s="926" t="s">
        <v>671</v>
      </c>
      <c r="B36" s="913">
        <v>100</v>
      </c>
      <c r="C36" s="927"/>
      <c r="D36" s="896"/>
      <c r="E36" s="901"/>
      <c r="F36" s="901"/>
      <c r="G36" s="901"/>
      <c r="H36" s="901"/>
      <c r="I36" s="901"/>
      <c r="J36" s="901"/>
      <c r="K36" s="901"/>
      <c r="L36" s="901"/>
      <c r="M36" s="901"/>
      <c r="N36" s="901"/>
      <c r="O36" s="901"/>
      <c r="P36" s="901"/>
    </row>
    <row r="37" spans="1:16" s="923" customFormat="1" ht="21.75" customHeight="1">
      <c r="A37" s="920" t="s">
        <v>680</v>
      </c>
      <c r="B37" s="899"/>
      <c r="C37" s="900"/>
      <c r="D37" s="921"/>
      <c r="E37" s="922"/>
      <c r="F37" s="922"/>
      <c r="G37" s="922"/>
      <c r="H37" s="922"/>
      <c r="I37" s="922"/>
      <c r="J37" s="922"/>
      <c r="K37" s="922"/>
      <c r="L37" s="922"/>
      <c r="M37" s="922"/>
      <c r="N37" s="922"/>
      <c r="O37" s="922"/>
      <c r="P37" s="922"/>
    </row>
    <row r="38" spans="1:16" s="891" customFormat="1" ht="21.75" customHeight="1">
      <c r="A38" s="924" t="s">
        <v>659</v>
      </c>
      <c r="B38" s="911">
        <v>50</v>
      </c>
      <c r="C38" s="925"/>
      <c r="D38" s="896"/>
      <c r="E38" s="901"/>
      <c r="F38" s="901"/>
      <c r="G38" s="901"/>
      <c r="H38" s="901"/>
      <c r="I38" s="901"/>
      <c r="J38" s="901"/>
      <c r="K38" s="901"/>
      <c r="L38" s="901"/>
      <c r="M38" s="901"/>
      <c r="N38" s="901"/>
      <c r="O38" s="901"/>
      <c r="P38" s="901"/>
    </row>
    <row r="39" spans="1:16" s="891" customFormat="1" ht="21.75" customHeight="1">
      <c r="A39" s="926" t="s">
        <v>671</v>
      </c>
      <c r="B39" s="913">
        <v>50</v>
      </c>
      <c r="C39" s="927"/>
      <c r="D39" s="896"/>
      <c r="E39" s="901"/>
      <c r="F39" s="901"/>
      <c r="G39" s="901"/>
      <c r="H39" s="901"/>
      <c r="I39" s="901"/>
      <c r="J39" s="901"/>
      <c r="K39" s="901"/>
      <c r="L39" s="901"/>
      <c r="M39" s="901"/>
      <c r="N39" s="901"/>
      <c r="O39" s="901"/>
      <c r="P39" s="901"/>
    </row>
    <row r="40" spans="1:16" s="923" customFormat="1" ht="21.75" customHeight="1">
      <c r="A40" s="920" t="s">
        <v>681</v>
      </c>
      <c r="B40" s="899"/>
      <c r="C40" s="898"/>
      <c r="D40" s="921"/>
      <c r="E40" s="921"/>
      <c r="F40" s="921"/>
      <c r="G40" s="921"/>
      <c r="H40" s="921"/>
      <c r="I40" s="921"/>
      <c r="J40" s="921"/>
      <c r="K40" s="921"/>
      <c r="L40" s="921"/>
      <c r="M40" s="921"/>
      <c r="N40" s="921"/>
      <c r="O40" s="921"/>
      <c r="P40" s="921"/>
    </row>
    <row r="41" spans="1:16" s="891" customFormat="1" ht="21.75" customHeight="1">
      <c r="A41" s="924" t="s">
        <v>659</v>
      </c>
      <c r="B41" s="911">
        <v>1000</v>
      </c>
      <c r="C41" s="925"/>
      <c r="D41" s="896"/>
      <c r="E41" s="901"/>
      <c r="F41" s="901"/>
      <c r="G41" s="901"/>
      <c r="H41" s="901"/>
      <c r="I41" s="901"/>
      <c r="J41" s="901"/>
      <c r="K41" s="901"/>
      <c r="L41" s="901"/>
      <c r="M41" s="901"/>
      <c r="N41" s="901"/>
      <c r="O41" s="901"/>
      <c r="P41" s="901"/>
    </row>
    <row r="42" spans="1:16" s="891" customFormat="1" ht="21.75" customHeight="1">
      <c r="A42" s="926" t="s">
        <v>671</v>
      </c>
      <c r="B42" s="913">
        <v>1000</v>
      </c>
      <c r="C42" s="927"/>
      <c r="D42" s="896"/>
      <c r="E42" s="901"/>
      <c r="F42" s="901"/>
      <c r="G42" s="901"/>
      <c r="H42" s="901"/>
      <c r="I42" s="901"/>
      <c r="J42" s="901"/>
      <c r="K42" s="901"/>
      <c r="L42" s="901"/>
      <c r="M42" s="901"/>
      <c r="N42" s="901"/>
      <c r="O42" s="901"/>
      <c r="P42" s="901"/>
    </row>
    <row r="43" spans="1:16" s="891" customFormat="1" ht="38.25" customHeight="1">
      <c r="A43" s="914"/>
      <c r="B43" s="915"/>
      <c r="C43" s="916"/>
      <c r="D43" s="896"/>
      <c r="E43" s="901"/>
      <c r="F43" s="901"/>
      <c r="G43" s="901"/>
      <c r="H43" s="901"/>
      <c r="I43" s="901"/>
      <c r="J43" s="901"/>
      <c r="K43" s="901"/>
      <c r="L43" s="901"/>
      <c r="M43" s="901"/>
      <c r="N43" s="901"/>
      <c r="O43" s="901"/>
      <c r="P43" s="901"/>
    </row>
    <row r="44" spans="1:16" s="891" customFormat="1" ht="38.25" customHeight="1">
      <c r="A44" s="892"/>
      <c r="B44" s="917"/>
      <c r="C44" s="901"/>
      <c r="D44" s="896"/>
      <c r="E44" s="901"/>
      <c r="F44" s="901"/>
      <c r="G44" s="901"/>
      <c r="H44" s="901"/>
      <c r="I44" s="901"/>
      <c r="J44" s="901"/>
      <c r="K44" s="901"/>
      <c r="L44" s="901"/>
      <c r="M44" s="901"/>
      <c r="N44" s="901"/>
      <c r="O44" s="901"/>
      <c r="P44" s="901"/>
    </row>
    <row r="45" spans="1:16" s="891" customFormat="1" ht="21.75" customHeight="1">
      <c r="A45" s="889" t="s">
        <v>675</v>
      </c>
      <c r="B45" s="929"/>
      <c r="C45" s="930"/>
      <c r="D45" s="896"/>
      <c r="E45" s="901"/>
      <c r="F45" s="901"/>
      <c r="G45" s="901"/>
      <c r="H45" s="901"/>
      <c r="I45" s="901"/>
      <c r="J45" s="901"/>
      <c r="K45" s="901"/>
      <c r="L45" s="901"/>
      <c r="M45" s="901"/>
      <c r="N45" s="901"/>
      <c r="O45" s="901"/>
      <c r="P45" s="901"/>
    </row>
    <row r="46" spans="1:14" s="891" customFormat="1" ht="21.75" customHeight="1">
      <c r="A46" s="893" t="s">
        <v>151</v>
      </c>
      <c r="B46" s="894" t="s">
        <v>669</v>
      </c>
      <c r="C46" s="895" t="s">
        <v>316</v>
      </c>
      <c r="D46" s="896"/>
      <c r="E46" s="896"/>
      <c r="F46" s="896"/>
      <c r="G46" s="897"/>
      <c r="H46" s="896"/>
      <c r="I46" s="896"/>
      <c r="J46" s="896"/>
      <c r="K46" s="896"/>
      <c r="L46" s="896"/>
      <c r="M46" s="896"/>
      <c r="N46" s="896"/>
    </row>
    <row r="47" spans="1:16" s="923" customFormat="1" ht="21.75" customHeight="1">
      <c r="A47" s="920" t="s">
        <v>682</v>
      </c>
      <c r="B47" s="899"/>
      <c r="C47" s="898"/>
      <c r="D47" s="921"/>
      <c r="E47" s="921"/>
      <c r="F47" s="921"/>
      <c r="G47" s="921"/>
      <c r="H47" s="921"/>
      <c r="I47" s="921"/>
      <c r="J47" s="921"/>
      <c r="K47" s="921"/>
      <c r="L47" s="921"/>
      <c r="M47" s="921"/>
      <c r="N47" s="921"/>
      <c r="O47" s="921"/>
      <c r="P47" s="921"/>
    </row>
    <row r="48" spans="1:16" s="891" customFormat="1" ht="21.75" customHeight="1">
      <c r="A48" s="924" t="s">
        <v>659</v>
      </c>
      <c r="B48" s="911">
        <v>50</v>
      </c>
      <c r="C48" s="925"/>
      <c r="D48" s="896"/>
      <c r="E48" s="901"/>
      <c r="F48" s="901"/>
      <c r="G48" s="901"/>
      <c r="H48" s="901"/>
      <c r="I48" s="901"/>
      <c r="J48" s="901"/>
      <c r="K48" s="901"/>
      <c r="L48" s="901"/>
      <c r="M48" s="901"/>
      <c r="N48" s="901"/>
      <c r="O48" s="901"/>
      <c r="P48" s="901"/>
    </row>
    <row r="49" spans="1:16" s="891" customFormat="1" ht="21.75" customHeight="1">
      <c r="A49" s="926" t="s">
        <v>671</v>
      </c>
      <c r="B49" s="913">
        <v>300</v>
      </c>
      <c r="C49" s="927"/>
      <c r="D49" s="896"/>
      <c r="E49" s="901"/>
      <c r="F49" s="901"/>
      <c r="G49" s="901"/>
      <c r="H49" s="901"/>
      <c r="I49" s="901"/>
      <c r="J49" s="901"/>
      <c r="K49" s="901"/>
      <c r="L49" s="901"/>
      <c r="M49" s="901"/>
      <c r="N49" s="901"/>
      <c r="O49" s="901"/>
      <c r="P49" s="901"/>
    </row>
    <row r="50" spans="1:16" s="923" customFormat="1" ht="21.75" customHeight="1">
      <c r="A50" s="931" t="s">
        <v>683</v>
      </c>
      <c r="B50" s="932"/>
      <c r="C50" s="898"/>
      <c r="D50" s="921"/>
      <c r="E50" s="921"/>
      <c r="F50" s="921"/>
      <c r="G50" s="921"/>
      <c r="H50" s="921"/>
      <c r="I50" s="921"/>
      <c r="J50" s="921"/>
      <c r="K50" s="921"/>
      <c r="L50" s="921"/>
      <c r="M50" s="921"/>
      <c r="N50" s="921"/>
      <c r="O50" s="921"/>
      <c r="P50" s="921"/>
    </row>
    <row r="51" spans="1:16" s="891" customFormat="1" ht="21.75" customHeight="1">
      <c r="A51" s="924" t="s">
        <v>659</v>
      </c>
      <c r="B51" s="911">
        <v>30</v>
      </c>
      <c r="C51" s="925"/>
      <c r="D51" s="896"/>
      <c r="E51" s="901"/>
      <c r="F51" s="901"/>
      <c r="G51" s="901"/>
      <c r="H51" s="901"/>
      <c r="I51" s="901"/>
      <c r="J51" s="901"/>
      <c r="K51" s="901"/>
      <c r="L51" s="901"/>
      <c r="M51" s="901"/>
      <c r="N51" s="901"/>
      <c r="O51" s="901"/>
      <c r="P51" s="901"/>
    </row>
    <row r="52" spans="1:16" s="891" customFormat="1" ht="21.75" customHeight="1">
      <c r="A52" s="926" t="s">
        <v>671</v>
      </c>
      <c r="B52" s="913">
        <v>30</v>
      </c>
      <c r="C52" s="927"/>
      <c r="D52" s="896"/>
      <c r="E52" s="901"/>
      <c r="F52" s="901"/>
      <c r="G52" s="901"/>
      <c r="H52" s="901"/>
      <c r="I52" s="901"/>
      <c r="J52" s="901"/>
      <c r="K52" s="901"/>
      <c r="L52" s="901"/>
      <c r="M52" s="901"/>
      <c r="N52" s="901"/>
      <c r="O52" s="901"/>
      <c r="P52" s="901"/>
    </row>
    <row r="53" spans="1:16" s="923" customFormat="1" ht="21.75" customHeight="1">
      <c r="A53" s="920" t="s">
        <v>684</v>
      </c>
      <c r="B53" s="899"/>
      <c r="C53" s="898"/>
      <c r="D53" s="921"/>
      <c r="E53" s="921"/>
      <c r="F53" s="921"/>
      <c r="G53" s="921"/>
      <c r="H53" s="921"/>
      <c r="I53" s="921"/>
      <c r="J53" s="921"/>
      <c r="K53" s="921"/>
      <c r="L53" s="921"/>
      <c r="M53" s="921"/>
      <c r="N53" s="921"/>
      <c r="O53" s="921"/>
      <c r="P53" s="921"/>
    </row>
    <row r="54" spans="1:16" s="891" customFormat="1" ht="21.75" customHeight="1">
      <c r="A54" s="924" t="s">
        <v>659</v>
      </c>
      <c r="B54" s="911">
        <v>200</v>
      </c>
      <c r="C54" s="925"/>
      <c r="D54" s="896"/>
      <c r="E54" s="901"/>
      <c r="F54" s="901"/>
      <c r="G54" s="901"/>
      <c r="H54" s="901"/>
      <c r="I54" s="901"/>
      <c r="J54" s="901"/>
      <c r="K54" s="901"/>
      <c r="L54" s="901"/>
      <c r="M54" s="901"/>
      <c r="N54" s="901"/>
      <c r="O54" s="901"/>
      <c r="P54" s="901"/>
    </row>
    <row r="55" spans="1:16" s="891" customFormat="1" ht="21.75" customHeight="1">
      <c r="A55" s="926" t="s">
        <v>671</v>
      </c>
      <c r="B55" s="913">
        <v>200</v>
      </c>
      <c r="C55" s="927"/>
      <c r="D55" s="896"/>
      <c r="E55" s="901"/>
      <c r="F55" s="901"/>
      <c r="G55" s="901"/>
      <c r="H55" s="901"/>
      <c r="I55" s="901"/>
      <c r="J55" s="901"/>
      <c r="K55" s="901"/>
      <c r="L55" s="901"/>
      <c r="M55" s="901"/>
      <c r="N55" s="901"/>
      <c r="O55" s="901"/>
      <c r="P55" s="901"/>
    </row>
    <row r="56" spans="1:16" s="923" customFormat="1" ht="21.75" customHeight="1">
      <c r="A56" s="920" t="s">
        <v>685</v>
      </c>
      <c r="B56" s="899"/>
      <c r="C56" s="898"/>
      <c r="D56" s="921"/>
      <c r="E56" s="921"/>
      <c r="F56" s="921"/>
      <c r="G56" s="921"/>
      <c r="H56" s="921"/>
      <c r="I56" s="921"/>
      <c r="J56" s="921"/>
      <c r="K56" s="921"/>
      <c r="L56" s="921"/>
      <c r="M56" s="921"/>
      <c r="N56" s="921"/>
      <c r="O56" s="921"/>
      <c r="P56" s="921"/>
    </row>
    <row r="57" spans="1:16" s="891" customFormat="1" ht="21.75" customHeight="1">
      <c r="A57" s="924" t="s">
        <v>663</v>
      </c>
      <c r="B57" s="911">
        <v>5000</v>
      </c>
      <c r="C57" s="925"/>
      <c r="D57" s="896"/>
      <c r="E57" s="901"/>
      <c r="F57" s="901"/>
      <c r="G57" s="901"/>
      <c r="H57" s="901"/>
      <c r="I57" s="901"/>
      <c r="J57" s="901"/>
      <c r="K57" s="901"/>
      <c r="L57" s="901"/>
      <c r="M57" s="901"/>
      <c r="N57" s="901"/>
      <c r="O57" s="901"/>
      <c r="P57" s="901"/>
    </row>
    <row r="58" spans="1:16" s="891" customFormat="1" ht="21.75" customHeight="1">
      <c r="A58" s="926" t="s">
        <v>665</v>
      </c>
      <c r="B58" s="913">
        <v>10000</v>
      </c>
      <c r="C58" s="927"/>
      <c r="D58" s="896"/>
      <c r="E58" s="901"/>
      <c r="F58" s="901"/>
      <c r="G58" s="901"/>
      <c r="H58" s="901"/>
      <c r="I58" s="901"/>
      <c r="J58" s="901"/>
      <c r="K58" s="901"/>
      <c r="L58" s="901"/>
      <c r="M58" s="901"/>
      <c r="N58" s="901"/>
      <c r="O58" s="901"/>
      <c r="P58" s="901"/>
    </row>
    <row r="59" spans="1:16" s="923" customFormat="1" ht="21.75" customHeight="1">
      <c r="A59" s="920" t="s">
        <v>686</v>
      </c>
      <c r="B59" s="899"/>
      <c r="C59" s="898"/>
      <c r="D59" s="921"/>
      <c r="E59" s="921"/>
      <c r="F59" s="921"/>
      <c r="G59" s="921"/>
      <c r="H59" s="921"/>
      <c r="I59" s="921"/>
      <c r="J59" s="921"/>
      <c r="K59" s="921"/>
      <c r="L59" s="921"/>
      <c r="M59" s="921"/>
      <c r="N59" s="921"/>
      <c r="O59" s="921"/>
      <c r="P59" s="921"/>
    </row>
    <row r="60" spans="1:16" s="891" customFormat="1" ht="21.75" customHeight="1">
      <c r="A60" s="924" t="s">
        <v>659</v>
      </c>
      <c r="B60" s="911">
        <v>0</v>
      </c>
      <c r="C60" s="925"/>
      <c r="D60" s="896"/>
      <c r="E60" s="901"/>
      <c r="F60" s="901"/>
      <c r="G60" s="901"/>
      <c r="H60" s="901"/>
      <c r="I60" s="901"/>
      <c r="J60" s="901"/>
      <c r="K60" s="901"/>
      <c r="L60" s="901"/>
      <c r="M60" s="901"/>
      <c r="N60" s="901"/>
      <c r="O60" s="901"/>
      <c r="P60" s="901"/>
    </row>
    <row r="61" spans="1:16" s="891" customFormat="1" ht="21.75" customHeight="1">
      <c r="A61" s="926" t="s">
        <v>671</v>
      </c>
      <c r="B61" s="933">
        <v>3000</v>
      </c>
      <c r="C61" s="927"/>
      <c r="D61" s="896"/>
      <c r="E61" s="901"/>
      <c r="F61" s="901"/>
      <c r="G61" s="901"/>
      <c r="H61" s="901"/>
      <c r="I61" s="901"/>
      <c r="J61" s="901"/>
      <c r="K61" s="901"/>
      <c r="L61" s="901"/>
      <c r="M61" s="901"/>
      <c r="N61" s="901"/>
      <c r="O61" s="901"/>
      <c r="P61" s="901"/>
    </row>
  </sheetData>
  <sheetProtection/>
  <mergeCells count="1">
    <mergeCell ref="A34:B34"/>
  </mergeCells>
  <printOptions/>
  <pageMargins left="0.6692913385826772" right="0.2755905511811024" top="0.5118110236220472" bottom="0.4330708661417323" header="0.4330708661417323" footer="0.31496062992125984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Q33"/>
  <sheetViews>
    <sheetView view="pageBreakPreview" zoomScaleSheetLayoutView="100" zoomScalePageLayoutView="0" workbookViewId="0" topLeftCell="A2">
      <pane xSplit="1" ySplit="5" topLeftCell="F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T20" sqref="T20"/>
    </sheetView>
  </sheetViews>
  <sheetFormatPr defaultColWidth="9.00390625" defaultRowHeight="21.75"/>
  <cols>
    <col min="1" max="1" width="30.421875" style="939" customWidth="1"/>
    <col min="2" max="2" width="10.00390625" style="938" customWidth="1"/>
    <col min="3" max="3" width="7.140625" style="938" bestFit="1" customWidth="1"/>
    <col min="4" max="4" width="12.00390625" style="938" customWidth="1"/>
    <col min="5" max="5" width="1.421875" style="938" customWidth="1"/>
    <col min="6" max="6" width="10.7109375" style="938" bestFit="1" customWidth="1"/>
    <col min="7" max="7" width="6.7109375" style="938" bestFit="1" customWidth="1"/>
    <col min="8" max="8" width="10.7109375" style="938" bestFit="1" customWidth="1"/>
    <col min="9" max="9" width="1.421875" style="961" customWidth="1"/>
    <col min="10" max="10" width="11.00390625" style="938" customWidth="1"/>
    <col min="11" max="11" width="6.421875" style="938" customWidth="1"/>
    <col min="12" max="12" width="10.57421875" style="938" bestFit="1" customWidth="1"/>
    <col min="13" max="13" width="1.8515625" style="961" customWidth="1"/>
    <col min="14" max="14" width="11.57421875" style="938" customWidth="1"/>
    <col min="15" max="15" width="6.57421875" style="938" bestFit="1" customWidth="1"/>
    <col min="16" max="16" width="10.57421875" style="938" bestFit="1" customWidth="1"/>
    <col min="17" max="17" width="23.7109375" style="939" customWidth="1"/>
    <col min="18" max="16384" width="9.00390625" style="939" customWidth="1"/>
  </cols>
  <sheetData>
    <row r="2" spans="1:13" ht="20.25" customHeight="1">
      <c r="A2" s="936" t="s">
        <v>687</v>
      </c>
      <c r="B2" s="937"/>
      <c r="C2" s="937"/>
      <c r="D2" s="937"/>
      <c r="I2" s="938"/>
      <c r="M2" s="938"/>
    </row>
    <row r="3" spans="1:17" s="942" customFormat="1" ht="12.75" customHeight="1">
      <c r="A3" s="940"/>
      <c r="B3" s="1565" t="s">
        <v>688</v>
      </c>
      <c r="C3" s="1565"/>
      <c r="D3" s="1565"/>
      <c r="E3" s="1565"/>
      <c r="F3" s="1565"/>
      <c r="G3" s="1565"/>
      <c r="H3" s="1565"/>
      <c r="I3" s="941"/>
      <c r="J3" s="1565" t="s">
        <v>689</v>
      </c>
      <c r="K3" s="1565"/>
      <c r="L3" s="1565"/>
      <c r="M3" s="1565"/>
      <c r="N3" s="1565"/>
      <c r="O3" s="1565"/>
      <c r="P3" s="1565"/>
      <c r="Q3" s="1566" t="s">
        <v>316</v>
      </c>
    </row>
    <row r="4" spans="1:17" s="942" customFormat="1" ht="12.75" customHeight="1">
      <c r="A4" s="943" t="s">
        <v>151</v>
      </c>
      <c r="B4" s="1565" t="s">
        <v>657</v>
      </c>
      <c r="C4" s="1565"/>
      <c r="D4" s="1569"/>
      <c r="E4" s="944"/>
      <c r="F4" s="1570" t="s">
        <v>658</v>
      </c>
      <c r="G4" s="1565"/>
      <c r="H4" s="1565"/>
      <c r="I4" s="941"/>
      <c r="J4" s="1565" t="s">
        <v>657</v>
      </c>
      <c r="K4" s="1565"/>
      <c r="L4" s="1565"/>
      <c r="M4" s="941"/>
      <c r="N4" s="1565" t="s">
        <v>658</v>
      </c>
      <c r="O4" s="1565"/>
      <c r="P4" s="1565"/>
      <c r="Q4" s="1567"/>
    </row>
    <row r="5" spans="1:17" s="942" customFormat="1" ht="12.75" customHeight="1">
      <c r="A5" s="943"/>
      <c r="B5" s="1571" t="s">
        <v>170</v>
      </c>
      <c r="C5" s="1569" t="s">
        <v>690</v>
      </c>
      <c r="D5" s="1570"/>
      <c r="E5" s="945"/>
      <c r="F5" s="1571" t="s">
        <v>170</v>
      </c>
      <c r="G5" s="1569" t="s">
        <v>690</v>
      </c>
      <c r="H5" s="1570"/>
      <c r="I5" s="941"/>
      <c r="J5" s="1571" t="s">
        <v>170</v>
      </c>
      <c r="K5" s="1569" t="s">
        <v>690</v>
      </c>
      <c r="L5" s="1570"/>
      <c r="M5" s="941"/>
      <c r="N5" s="1571" t="s">
        <v>170</v>
      </c>
      <c r="O5" s="1569" t="s">
        <v>690</v>
      </c>
      <c r="P5" s="1570"/>
      <c r="Q5" s="1567"/>
    </row>
    <row r="6" spans="1:17" s="942" customFormat="1" ht="12.75" customHeight="1">
      <c r="A6" s="946"/>
      <c r="B6" s="1572"/>
      <c r="C6" s="947" t="s">
        <v>691</v>
      </c>
      <c r="D6" s="948" t="s">
        <v>692</v>
      </c>
      <c r="E6" s="945"/>
      <c r="F6" s="1572"/>
      <c r="G6" s="947" t="s">
        <v>691</v>
      </c>
      <c r="H6" s="947" t="s">
        <v>692</v>
      </c>
      <c r="I6" s="941"/>
      <c r="J6" s="1572"/>
      <c r="K6" s="947" t="s">
        <v>691</v>
      </c>
      <c r="L6" s="947" t="s">
        <v>692</v>
      </c>
      <c r="M6" s="941"/>
      <c r="N6" s="1572"/>
      <c r="O6" s="947" t="s">
        <v>691</v>
      </c>
      <c r="P6" s="947" t="s">
        <v>692</v>
      </c>
      <c r="Q6" s="1568"/>
    </row>
    <row r="7" spans="1:17" s="955" customFormat="1" ht="16.5" customHeight="1">
      <c r="A7" s="949" t="s">
        <v>693</v>
      </c>
      <c r="B7" s="950"/>
      <c r="C7" s="951"/>
      <c r="D7" s="951"/>
      <c r="E7" s="952"/>
      <c r="F7" s="951"/>
      <c r="G7" s="951"/>
      <c r="H7" s="953"/>
      <c r="I7" s="951"/>
      <c r="J7" s="950"/>
      <c r="K7" s="951"/>
      <c r="L7" s="953"/>
      <c r="M7" s="951"/>
      <c r="N7" s="950"/>
      <c r="O7" s="951"/>
      <c r="P7" s="953"/>
      <c r="Q7" s="954"/>
    </row>
    <row r="8" spans="1:17" ht="16.5" customHeight="1">
      <c r="A8" s="956" t="s">
        <v>659</v>
      </c>
      <c r="B8" s="957">
        <v>700</v>
      </c>
      <c r="C8" s="957">
        <v>250</v>
      </c>
      <c r="D8" s="958">
        <v>450</v>
      </c>
      <c r="E8" s="959"/>
      <c r="F8" s="960">
        <v>700</v>
      </c>
      <c r="G8" s="957">
        <v>250</v>
      </c>
      <c r="H8" s="957">
        <v>450</v>
      </c>
      <c r="J8" s="957">
        <v>400</v>
      </c>
      <c r="K8" s="957">
        <v>150</v>
      </c>
      <c r="L8" s="957">
        <v>250</v>
      </c>
      <c r="N8" s="957">
        <v>400</v>
      </c>
      <c r="O8" s="957">
        <v>150</v>
      </c>
      <c r="P8" s="957">
        <v>250</v>
      </c>
      <c r="Q8" s="957"/>
    </row>
    <row r="9" spans="1:17" ht="16.5" customHeight="1">
      <c r="A9" s="956" t="s">
        <v>671</v>
      </c>
      <c r="B9" s="957">
        <v>900</v>
      </c>
      <c r="C9" s="957">
        <v>300</v>
      </c>
      <c r="D9" s="958">
        <v>600</v>
      </c>
      <c r="E9" s="959"/>
      <c r="F9" s="960">
        <v>900</v>
      </c>
      <c r="G9" s="957">
        <v>300</v>
      </c>
      <c r="H9" s="957">
        <v>600</v>
      </c>
      <c r="J9" s="957">
        <v>500</v>
      </c>
      <c r="K9" s="957">
        <v>200</v>
      </c>
      <c r="L9" s="957">
        <v>300</v>
      </c>
      <c r="N9" s="957">
        <v>500</v>
      </c>
      <c r="O9" s="957">
        <v>200</v>
      </c>
      <c r="P9" s="957">
        <v>300</v>
      </c>
      <c r="Q9" s="957"/>
    </row>
    <row r="10" spans="1:17" s="955" customFormat="1" ht="16.5" customHeight="1">
      <c r="A10" s="963" t="s">
        <v>694</v>
      </c>
      <c r="B10" s="950"/>
      <c r="C10" s="951"/>
      <c r="D10" s="951"/>
      <c r="E10" s="952"/>
      <c r="F10" s="951"/>
      <c r="G10" s="951"/>
      <c r="H10" s="953"/>
      <c r="I10" s="951"/>
      <c r="J10" s="950"/>
      <c r="K10" s="951"/>
      <c r="L10" s="953"/>
      <c r="M10" s="951"/>
      <c r="N10" s="950"/>
      <c r="O10" s="951"/>
      <c r="P10" s="953"/>
      <c r="Q10" s="954"/>
    </row>
    <row r="11" spans="1:17" ht="16.5" customHeight="1">
      <c r="A11" s="956" t="s">
        <v>659</v>
      </c>
      <c r="B11" s="957">
        <v>300</v>
      </c>
      <c r="C11" s="957">
        <v>100</v>
      </c>
      <c r="D11" s="958">
        <v>200</v>
      </c>
      <c r="E11" s="959"/>
      <c r="F11" s="960">
        <v>300</v>
      </c>
      <c r="G11" s="957">
        <v>100</v>
      </c>
      <c r="H11" s="957">
        <v>200</v>
      </c>
      <c r="J11" s="957">
        <v>0</v>
      </c>
      <c r="K11" s="957">
        <v>0</v>
      </c>
      <c r="L11" s="957">
        <v>0</v>
      </c>
      <c r="N11" s="957">
        <v>0</v>
      </c>
      <c r="O11" s="957">
        <v>0</v>
      </c>
      <c r="P11" s="957">
        <v>0</v>
      </c>
      <c r="Q11" s="962"/>
    </row>
    <row r="12" spans="1:17" ht="16.5" customHeight="1">
      <c r="A12" s="956" t="s">
        <v>671</v>
      </c>
      <c r="B12" s="957">
        <v>200</v>
      </c>
      <c r="C12" s="957">
        <v>0</v>
      </c>
      <c r="D12" s="958">
        <v>200</v>
      </c>
      <c r="E12" s="964"/>
      <c r="F12" s="957">
        <v>200</v>
      </c>
      <c r="G12" s="957">
        <v>0</v>
      </c>
      <c r="H12" s="957">
        <v>200</v>
      </c>
      <c r="J12" s="957">
        <v>0</v>
      </c>
      <c r="K12" s="957">
        <v>0</v>
      </c>
      <c r="L12" s="957">
        <v>0</v>
      </c>
      <c r="N12" s="957">
        <v>0</v>
      </c>
      <c r="O12" s="957">
        <v>0</v>
      </c>
      <c r="P12" s="957">
        <v>0</v>
      </c>
      <c r="Q12" s="962"/>
    </row>
    <row r="13" spans="1:17" s="955" customFormat="1" ht="16.5" customHeight="1">
      <c r="A13" s="963" t="s">
        <v>695</v>
      </c>
      <c r="B13" s="950"/>
      <c r="C13" s="951"/>
      <c r="D13" s="951"/>
      <c r="E13" s="952"/>
      <c r="F13" s="951"/>
      <c r="G13" s="951"/>
      <c r="H13" s="953"/>
      <c r="I13" s="951"/>
      <c r="J13" s="950"/>
      <c r="K13" s="951"/>
      <c r="L13" s="953"/>
      <c r="M13" s="951"/>
      <c r="N13" s="950"/>
      <c r="O13" s="951"/>
      <c r="P13" s="953"/>
      <c r="Q13" s="954"/>
    </row>
    <row r="14" spans="1:17" ht="16.5" customHeight="1">
      <c r="A14" s="956" t="s">
        <v>659</v>
      </c>
      <c r="B14" s="957">
        <v>400</v>
      </c>
      <c r="C14" s="957">
        <v>100</v>
      </c>
      <c r="D14" s="958">
        <v>300</v>
      </c>
      <c r="E14" s="959"/>
      <c r="F14" s="960">
        <v>400</v>
      </c>
      <c r="G14" s="957">
        <v>100</v>
      </c>
      <c r="H14" s="957">
        <v>300</v>
      </c>
      <c r="J14" s="957">
        <v>200</v>
      </c>
      <c r="K14" s="957">
        <v>0</v>
      </c>
      <c r="L14" s="957">
        <v>200</v>
      </c>
      <c r="N14" s="957">
        <v>200</v>
      </c>
      <c r="O14" s="957">
        <v>0</v>
      </c>
      <c r="P14" s="957">
        <v>200</v>
      </c>
      <c r="Q14" s="962"/>
    </row>
    <row r="15" spans="1:17" ht="16.5" customHeight="1">
      <c r="A15" s="956" t="s">
        <v>671</v>
      </c>
      <c r="B15" s="957">
        <v>600</v>
      </c>
      <c r="C15" s="957">
        <v>100</v>
      </c>
      <c r="D15" s="958">
        <v>500</v>
      </c>
      <c r="E15" s="959"/>
      <c r="F15" s="960">
        <v>600</v>
      </c>
      <c r="G15" s="957">
        <v>100</v>
      </c>
      <c r="H15" s="957">
        <v>500</v>
      </c>
      <c r="J15" s="957">
        <v>300</v>
      </c>
      <c r="K15" s="957">
        <v>0</v>
      </c>
      <c r="L15" s="957">
        <v>300</v>
      </c>
      <c r="N15" s="957">
        <v>300</v>
      </c>
      <c r="O15" s="957">
        <v>0</v>
      </c>
      <c r="P15" s="957">
        <v>300</v>
      </c>
      <c r="Q15" s="962"/>
    </row>
    <row r="16" spans="1:17" s="955" customFormat="1" ht="16.5" customHeight="1">
      <c r="A16" s="963" t="s">
        <v>696</v>
      </c>
      <c r="B16" s="965"/>
      <c r="C16" s="966"/>
      <c r="D16" s="967"/>
      <c r="E16" s="952"/>
      <c r="F16" s="965"/>
      <c r="G16" s="966"/>
      <c r="H16" s="967"/>
      <c r="I16" s="951"/>
      <c r="J16" s="965"/>
      <c r="K16" s="966"/>
      <c r="L16" s="967"/>
      <c r="M16" s="951"/>
      <c r="N16" s="965"/>
      <c r="O16" s="966"/>
      <c r="P16" s="967"/>
      <c r="Q16" s="954"/>
    </row>
    <row r="17" spans="1:17" ht="16.5" customHeight="1">
      <c r="A17" s="956" t="s">
        <v>697</v>
      </c>
      <c r="B17" s="957">
        <v>100</v>
      </c>
      <c r="C17" s="957">
        <v>0</v>
      </c>
      <c r="D17" s="958">
        <v>100</v>
      </c>
      <c r="E17" s="959"/>
      <c r="F17" s="960">
        <v>100</v>
      </c>
      <c r="G17" s="957">
        <v>0</v>
      </c>
      <c r="H17" s="957">
        <v>100</v>
      </c>
      <c r="J17" s="957">
        <v>0</v>
      </c>
      <c r="K17" s="957">
        <v>0</v>
      </c>
      <c r="L17" s="957">
        <v>0</v>
      </c>
      <c r="N17" s="957">
        <v>0</v>
      </c>
      <c r="O17" s="957">
        <v>0</v>
      </c>
      <c r="P17" s="957">
        <v>0</v>
      </c>
      <c r="Q17" s="962"/>
    </row>
    <row r="18" spans="1:17" s="862" customFormat="1" ht="36.75" customHeight="1">
      <c r="A18" s="968" t="s">
        <v>698</v>
      </c>
      <c r="B18" s="969">
        <v>300</v>
      </c>
      <c r="C18" s="969"/>
      <c r="D18" s="970">
        <v>300</v>
      </c>
      <c r="E18" s="971"/>
      <c r="F18" s="969">
        <v>300</v>
      </c>
      <c r="G18" s="969"/>
      <c r="H18" s="969">
        <v>300</v>
      </c>
      <c r="I18" s="972"/>
      <c r="J18" s="969"/>
      <c r="K18" s="969"/>
      <c r="L18" s="969"/>
      <c r="M18" s="972"/>
      <c r="N18" s="969"/>
      <c r="O18" s="969"/>
      <c r="P18" s="969"/>
      <c r="Q18" s="973" t="s">
        <v>699</v>
      </c>
    </row>
    <row r="19" spans="1:17" ht="16.5" customHeight="1">
      <c r="A19" s="956" t="s">
        <v>671</v>
      </c>
      <c r="B19" s="957">
        <v>100</v>
      </c>
      <c r="C19" s="957">
        <v>0</v>
      </c>
      <c r="D19" s="958">
        <v>100</v>
      </c>
      <c r="E19" s="959"/>
      <c r="F19" s="960">
        <v>100</v>
      </c>
      <c r="G19" s="957">
        <v>0</v>
      </c>
      <c r="H19" s="957">
        <v>100</v>
      </c>
      <c r="J19" s="957">
        <v>0</v>
      </c>
      <c r="K19" s="957">
        <v>0</v>
      </c>
      <c r="L19" s="957">
        <v>0</v>
      </c>
      <c r="N19" s="957">
        <v>0</v>
      </c>
      <c r="O19" s="957">
        <v>0</v>
      </c>
      <c r="P19" s="957">
        <v>0</v>
      </c>
      <c r="Q19" s="962"/>
    </row>
    <row r="20" spans="1:17" s="955" customFormat="1" ht="16.5" customHeight="1">
      <c r="A20" s="963" t="s">
        <v>700</v>
      </c>
      <c r="B20" s="950"/>
      <c r="C20" s="951"/>
      <c r="D20" s="951"/>
      <c r="E20" s="952"/>
      <c r="F20" s="951"/>
      <c r="G20" s="951"/>
      <c r="H20" s="953"/>
      <c r="I20" s="951"/>
      <c r="J20" s="950"/>
      <c r="K20" s="951"/>
      <c r="L20" s="953"/>
      <c r="M20" s="951"/>
      <c r="N20" s="950"/>
      <c r="O20" s="951"/>
      <c r="P20" s="953"/>
      <c r="Q20" s="954"/>
    </row>
    <row r="21" spans="1:17" ht="16.5" customHeight="1">
      <c r="A21" s="956" t="s">
        <v>659</v>
      </c>
      <c r="B21" s="957">
        <v>100</v>
      </c>
      <c r="C21" s="957">
        <v>0</v>
      </c>
      <c r="D21" s="958">
        <v>100</v>
      </c>
      <c r="E21" s="959"/>
      <c r="F21" s="960">
        <v>100</v>
      </c>
      <c r="G21" s="957">
        <v>0</v>
      </c>
      <c r="H21" s="957">
        <v>100</v>
      </c>
      <c r="J21" s="957">
        <v>50</v>
      </c>
      <c r="K21" s="957">
        <v>0</v>
      </c>
      <c r="L21" s="957">
        <v>50</v>
      </c>
      <c r="N21" s="957">
        <v>50</v>
      </c>
      <c r="O21" s="957">
        <v>0</v>
      </c>
      <c r="P21" s="957">
        <v>50</v>
      </c>
      <c r="Q21" s="962"/>
    </row>
    <row r="22" spans="1:17" ht="16.5" customHeight="1">
      <c r="A22" s="956" t="s">
        <v>671</v>
      </c>
      <c r="B22" s="957">
        <v>100</v>
      </c>
      <c r="C22" s="957">
        <v>0</v>
      </c>
      <c r="D22" s="958">
        <v>100</v>
      </c>
      <c r="E22" s="959"/>
      <c r="F22" s="960">
        <v>100</v>
      </c>
      <c r="G22" s="957">
        <v>0</v>
      </c>
      <c r="H22" s="957">
        <v>100</v>
      </c>
      <c r="J22" s="957">
        <v>50</v>
      </c>
      <c r="K22" s="957">
        <v>0</v>
      </c>
      <c r="L22" s="957">
        <v>50</v>
      </c>
      <c r="N22" s="957">
        <v>50</v>
      </c>
      <c r="O22" s="957">
        <v>0</v>
      </c>
      <c r="P22" s="957">
        <v>50</v>
      </c>
      <c r="Q22" s="962"/>
    </row>
    <row r="23" spans="1:17" s="955" customFormat="1" ht="16.5" customHeight="1">
      <c r="A23" s="963" t="s">
        <v>701</v>
      </c>
      <c r="B23" s="950"/>
      <c r="C23" s="951"/>
      <c r="D23" s="951"/>
      <c r="E23" s="952"/>
      <c r="F23" s="951"/>
      <c r="G23" s="951"/>
      <c r="H23" s="953"/>
      <c r="I23" s="951"/>
      <c r="J23" s="950"/>
      <c r="K23" s="951"/>
      <c r="L23" s="953"/>
      <c r="M23" s="951"/>
      <c r="N23" s="950"/>
      <c r="O23" s="951"/>
      <c r="P23" s="953"/>
      <c r="Q23" s="954"/>
    </row>
    <row r="24" spans="1:17" ht="16.5" customHeight="1">
      <c r="A24" s="956" t="s">
        <v>659</v>
      </c>
      <c r="B24" s="957">
        <v>100</v>
      </c>
      <c r="C24" s="957">
        <v>0</v>
      </c>
      <c r="D24" s="958">
        <v>100</v>
      </c>
      <c r="E24" s="959"/>
      <c r="F24" s="957">
        <v>100</v>
      </c>
      <c r="G24" s="957">
        <v>0</v>
      </c>
      <c r="H24" s="957">
        <v>100</v>
      </c>
      <c r="J24" s="957">
        <v>100</v>
      </c>
      <c r="K24" s="957">
        <v>0</v>
      </c>
      <c r="L24" s="957">
        <v>100</v>
      </c>
      <c r="N24" s="957">
        <v>100</v>
      </c>
      <c r="O24" s="957">
        <v>0</v>
      </c>
      <c r="P24" s="957">
        <v>100</v>
      </c>
      <c r="Q24" s="962"/>
    </row>
    <row r="25" spans="1:17" ht="16.5" customHeight="1">
      <c r="A25" s="956" t="s">
        <v>671</v>
      </c>
      <c r="B25" s="957">
        <v>100</v>
      </c>
      <c r="C25" s="957">
        <v>0</v>
      </c>
      <c r="D25" s="958">
        <v>100</v>
      </c>
      <c r="E25" s="959"/>
      <c r="F25" s="957">
        <v>100</v>
      </c>
      <c r="G25" s="957">
        <v>0</v>
      </c>
      <c r="H25" s="957">
        <v>100</v>
      </c>
      <c r="J25" s="957">
        <v>100</v>
      </c>
      <c r="K25" s="957">
        <v>0</v>
      </c>
      <c r="L25" s="957">
        <v>100</v>
      </c>
      <c r="N25" s="957">
        <v>100</v>
      </c>
      <c r="O25" s="957">
        <v>0</v>
      </c>
      <c r="P25" s="957">
        <v>100</v>
      </c>
      <c r="Q25" s="962"/>
    </row>
    <row r="26" spans="1:17" s="955" customFormat="1" ht="16.5" customHeight="1">
      <c r="A26" s="963" t="s">
        <v>702</v>
      </c>
      <c r="B26" s="950"/>
      <c r="C26" s="951"/>
      <c r="D26" s="951"/>
      <c r="E26" s="952"/>
      <c r="F26" s="951"/>
      <c r="G26" s="951"/>
      <c r="H26" s="953"/>
      <c r="I26" s="951"/>
      <c r="J26" s="950"/>
      <c r="K26" s="951"/>
      <c r="L26" s="953"/>
      <c r="M26" s="951"/>
      <c r="N26" s="950"/>
      <c r="O26" s="951"/>
      <c r="P26" s="953"/>
      <c r="Q26" s="954"/>
    </row>
    <row r="27" spans="1:17" s="979" customFormat="1" ht="16.5" customHeight="1">
      <c r="A27" s="974" t="s">
        <v>703</v>
      </c>
      <c r="B27" s="975" t="s">
        <v>704</v>
      </c>
      <c r="C27" s="975">
        <v>0</v>
      </c>
      <c r="D27" s="975" t="s">
        <v>704</v>
      </c>
      <c r="E27" s="976"/>
      <c r="F27" s="975" t="s">
        <v>704</v>
      </c>
      <c r="G27" s="975">
        <v>0</v>
      </c>
      <c r="H27" s="975" t="s">
        <v>704</v>
      </c>
      <c r="I27" s="977"/>
      <c r="J27" s="975" t="s">
        <v>705</v>
      </c>
      <c r="K27" s="975">
        <v>0</v>
      </c>
      <c r="L27" s="975" t="s">
        <v>705</v>
      </c>
      <c r="M27" s="977"/>
      <c r="N27" s="975" t="s">
        <v>705</v>
      </c>
      <c r="O27" s="975">
        <v>0</v>
      </c>
      <c r="P27" s="975" t="s">
        <v>705</v>
      </c>
      <c r="Q27" s="978"/>
    </row>
    <row r="28" spans="1:17" ht="16.5" customHeight="1">
      <c r="A28" s="980" t="s">
        <v>706</v>
      </c>
      <c r="B28" s="957">
        <v>0</v>
      </c>
      <c r="C28" s="957">
        <v>0</v>
      </c>
      <c r="D28" s="958">
        <v>0</v>
      </c>
      <c r="E28" s="959"/>
      <c r="F28" s="957">
        <v>0</v>
      </c>
      <c r="G28" s="957">
        <v>0</v>
      </c>
      <c r="H28" s="957">
        <v>0</v>
      </c>
      <c r="J28" s="957">
        <v>0</v>
      </c>
      <c r="K28" s="957">
        <v>0</v>
      </c>
      <c r="L28" s="957">
        <v>0</v>
      </c>
      <c r="N28" s="957">
        <v>0</v>
      </c>
      <c r="O28" s="957">
        <v>0</v>
      </c>
      <c r="P28" s="957">
        <v>0</v>
      </c>
      <c r="Q28" s="962"/>
    </row>
    <row r="29" spans="1:17" s="862" customFormat="1" ht="28.5" customHeight="1">
      <c r="A29" s="981" t="s">
        <v>707</v>
      </c>
      <c r="B29" s="969">
        <v>2800</v>
      </c>
      <c r="C29" s="969"/>
      <c r="D29" s="969">
        <f>+B29</f>
        <v>2800</v>
      </c>
      <c r="E29" s="971"/>
      <c r="F29" s="969">
        <v>2800</v>
      </c>
      <c r="G29" s="969"/>
      <c r="H29" s="969">
        <f>+F29</f>
        <v>2800</v>
      </c>
      <c r="I29" s="972"/>
      <c r="J29" s="969">
        <v>1600</v>
      </c>
      <c r="K29" s="969"/>
      <c r="L29" s="969">
        <f>+J29</f>
        <v>1600</v>
      </c>
      <c r="M29" s="972"/>
      <c r="N29" s="969">
        <v>1600</v>
      </c>
      <c r="O29" s="969"/>
      <c r="P29" s="969">
        <f>+N29</f>
        <v>1600</v>
      </c>
      <c r="Q29" s="1573" t="s">
        <v>708</v>
      </c>
    </row>
    <row r="30" spans="1:17" s="862" customFormat="1" ht="22.5">
      <c r="A30" s="982" t="s">
        <v>709</v>
      </c>
      <c r="B30" s="969">
        <v>2400</v>
      </c>
      <c r="C30" s="969"/>
      <c r="D30" s="969">
        <f>+B30</f>
        <v>2400</v>
      </c>
      <c r="E30" s="971"/>
      <c r="F30" s="969">
        <v>2400</v>
      </c>
      <c r="G30" s="969"/>
      <c r="H30" s="969">
        <f>+F30</f>
        <v>2400</v>
      </c>
      <c r="I30" s="972"/>
      <c r="J30" s="969">
        <v>1600</v>
      </c>
      <c r="K30" s="969"/>
      <c r="L30" s="969">
        <f>+J30</f>
        <v>1600</v>
      </c>
      <c r="M30" s="972"/>
      <c r="N30" s="969">
        <v>1600</v>
      </c>
      <c r="O30" s="969"/>
      <c r="P30" s="969">
        <f>+N30</f>
        <v>1600</v>
      </c>
      <c r="Q30" s="1574"/>
    </row>
    <row r="31" spans="1:17" s="955" customFormat="1" ht="16.5" customHeight="1">
      <c r="A31" s="963" t="s">
        <v>710</v>
      </c>
      <c r="B31" s="950"/>
      <c r="C31" s="951"/>
      <c r="D31" s="951"/>
      <c r="E31" s="952"/>
      <c r="F31" s="951"/>
      <c r="G31" s="951"/>
      <c r="H31" s="953"/>
      <c r="I31" s="951"/>
      <c r="J31" s="950"/>
      <c r="K31" s="951"/>
      <c r="L31" s="953"/>
      <c r="M31" s="951"/>
      <c r="N31" s="950"/>
      <c r="O31" s="951"/>
      <c r="P31" s="953"/>
      <c r="Q31" s="983"/>
    </row>
    <row r="32" spans="1:17" ht="16.5" customHeight="1">
      <c r="A32" s="956" t="s">
        <v>659</v>
      </c>
      <c r="B32" s="957">
        <v>600</v>
      </c>
      <c r="C32" s="957">
        <v>0</v>
      </c>
      <c r="D32" s="958">
        <v>600</v>
      </c>
      <c r="E32" s="959"/>
      <c r="F32" s="957">
        <v>600</v>
      </c>
      <c r="G32" s="957">
        <v>0</v>
      </c>
      <c r="H32" s="957">
        <v>600</v>
      </c>
      <c r="J32" s="957">
        <v>600</v>
      </c>
      <c r="K32" s="957">
        <v>0</v>
      </c>
      <c r="L32" s="957">
        <v>600</v>
      </c>
      <c r="N32" s="957">
        <v>600</v>
      </c>
      <c r="O32" s="957">
        <v>0</v>
      </c>
      <c r="P32" s="957">
        <v>600</v>
      </c>
      <c r="Q32" s="962"/>
    </row>
    <row r="33" spans="1:17" ht="16.5" customHeight="1">
      <c r="A33" s="956" t="s">
        <v>671</v>
      </c>
      <c r="B33" s="957">
        <v>600</v>
      </c>
      <c r="C33" s="957">
        <v>0</v>
      </c>
      <c r="D33" s="958">
        <v>600</v>
      </c>
      <c r="E33" s="959"/>
      <c r="F33" s="957">
        <v>600</v>
      </c>
      <c r="G33" s="957">
        <v>0</v>
      </c>
      <c r="H33" s="957">
        <v>600</v>
      </c>
      <c r="J33" s="957">
        <v>600</v>
      </c>
      <c r="K33" s="957">
        <v>0</v>
      </c>
      <c r="L33" s="957">
        <v>600</v>
      </c>
      <c r="N33" s="957">
        <v>600</v>
      </c>
      <c r="O33" s="957">
        <v>0</v>
      </c>
      <c r="P33" s="957">
        <v>600</v>
      </c>
      <c r="Q33" s="962"/>
    </row>
  </sheetData>
  <sheetProtection/>
  <mergeCells count="16">
    <mergeCell ref="O5:P5"/>
    <mergeCell ref="Q29:Q30"/>
    <mergeCell ref="G5:H5"/>
    <mergeCell ref="J5:J6"/>
    <mergeCell ref="K5:L5"/>
    <mergeCell ref="N5:N6"/>
    <mergeCell ref="B3:H3"/>
    <mergeCell ref="J3:P3"/>
    <mergeCell ref="Q3:Q6"/>
    <mergeCell ref="B4:D4"/>
    <mergeCell ref="F4:H4"/>
    <mergeCell ref="J4:L4"/>
    <mergeCell ref="N4:P4"/>
    <mergeCell ref="B5:B6"/>
    <mergeCell ref="C5:D5"/>
    <mergeCell ref="F5:F6"/>
  </mergeCells>
  <printOptions/>
  <pageMargins left="0.2" right="0.2755905511811024" top="0.36" bottom="0.22" header="0.28" footer="0.17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03"/>
  <sheetViews>
    <sheetView showGridLines="0" view="pageBreakPreview" zoomScaleSheetLayoutView="100" zoomScalePageLayoutView="0" workbookViewId="0" topLeftCell="K1">
      <pane ySplit="5" topLeftCell="BM63" activePane="bottomLeft" state="frozen"/>
      <selection pane="topLeft" activeCell="D43" sqref="D43"/>
      <selection pane="bottomLeft" activeCell="Y2" sqref="Y2"/>
    </sheetView>
  </sheetViews>
  <sheetFormatPr defaultColWidth="9.140625" defaultRowHeight="21.75"/>
  <cols>
    <col min="1" max="1" width="36.421875" style="1370" customWidth="1"/>
    <col min="2" max="2" width="34.8515625" style="1370" customWidth="1"/>
    <col min="3" max="3" width="46.140625" style="1370" customWidth="1"/>
    <col min="4" max="4" width="8.57421875" style="1303" bestFit="1" customWidth="1"/>
    <col min="5" max="5" width="9.28125" style="997" bestFit="1" customWidth="1"/>
    <col min="6" max="10" width="9.421875" style="997" customWidth="1"/>
    <col min="11" max="28" width="8.421875" style="997" customWidth="1"/>
    <col min="29" max="16384" width="9.140625" style="997" customWidth="1"/>
  </cols>
  <sheetData>
    <row r="1" spans="1:16" s="990" customFormat="1" ht="24.75">
      <c r="A1" s="1315" t="s">
        <v>106</v>
      </c>
      <c r="B1" s="1316"/>
      <c r="C1" s="1315"/>
      <c r="D1" s="1294"/>
      <c r="P1" s="989" t="s">
        <v>527</v>
      </c>
    </row>
    <row r="2" spans="1:25" s="990" customFormat="1" ht="24.75">
      <c r="A2" s="1315"/>
      <c r="B2" s="1315"/>
      <c r="C2" s="1315"/>
      <c r="D2" s="1294"/>
      <c r="Y2" s="1001" t="s">
        <v>1088</v>
      </c>
    </row>
    <row r="3" spans="1:28" ht="24.75">
      <c r="A3" s="1317" t="s">
        <v>548</v>
      </c>
      <c r="B3" s="1318" t="s">
        <v>915</v>
      </c>
      <c r="C3" s="1318" t="s">
        <v>277</v>
      </c>
      <c r="D3" s="1482" t="s">
        <v>105</v>
      </c>
      <c r="E3" s="1483"/>
      <c r="F3" s="1483"/>
      <c r="G3" s="1483"/>
      <c r="H3" s="1483"/>
      <c r="I3" s="1483"/>
      <c r="J3" s="1484"/>
      <c r="K3" s="1485" t="s">
        <v>916</v>
      </c>
      <c r="L3" s="1486"/>
      <c r="M3" s="1486"/>
      <c r="N3" s="1486"/>
      <c r="O3" s="1486"/>
      <c r="P3" s="1486"/>
      <c r="Q3" s="1486"/>
      <c r="R3" s="1486"/>
      <c r="S3" s="1486"/>
      <c r="T3" s="1486"/>
      <c r="U3" s="1486"/>
      <c r="V3" s="1486"/>
      <c r="W3" s="1486"/>
      <c r="X3" s="1486"/>
      <c r="Y3" s="1486"/>
      <c r="Z3" s="1486"/>
      <c r="AA3" s="1486"/>
      <c r="AB3" s="1487"/>
    </row>
    <row r="4" spans="1:28" ht="39.75">
      <c r="A4" s="1318" t="s">
        <v>921</v>
      </c>
      <c r="B4" s="1318" t="s">
        <v>1016</v>
      </c>
      <c r="C4" s="1319" t="s">
        <v>206</v>
      </c>
      <c r="D4" s="1070" t="s">
        <v>238</v>
      </c>
      <c r="E4" s="1074">
        <v>2554</v>
      </c>
      <c r="F4" s="1070">
        <v>2555</v>
      </c>
      <c r="G4" s="1070">
        <v>2556</v>
      </c>
      <c r="H4" s="1070">
        <v>2557</v>
      </c>
      <c r="I4" s="1070">
        <v>2558</v>
      </c>
      <c r="J4" s="1070">
        <v>2559</v>
      </c>
      <c r="K4" s="1488" t="s">
        <v>922</v>
      </c>
      <c r="L4" s="1488"/>
      <c r="M4" s="1488"/>
      <c r="N4" s="1488" t="s">
        <v>923</v>
      </c>
      <c r="O4" s="1488"/>
      <c r="P4" s="1488"/>
      <c r="Q4" s="1488" t="s">
        <v>924</v>
      </c>
      <c r="R4" s="1488"/>
      <c r="S4" s="1488"/>
      <c r="T4" s="1488" t="s">
        <v>925</v>
      </c>
      <c r="U4" s="1488"/>
      <c r="V4" s="1488"/>
      <c r="W4" s="1488" t="s">
        <v>926</v>
      </c>
      <c r="X4" s="1488"/>
      <c r="Y4" s="1488"/>
      <c r="Z4" s="1488" t="s">
        <v>927</v>
      </c>
      <c r="AA4" s="1488"/>
      <c r="AB4" s="1488"/>
    </row>
    <row r="5" spans="1:28" ht="24.75">
      <c r="A5" s="1320"/>
      <c r="B5" s="1321"/>
      <c r="C5" s="1320"/>
      <c r="D5" s="1071"/>
      <c r="E5" s="1071" t="s">
        <v>919</v>
      </c>
      <c r="F5" s="1071" t="s">
        <v>920</v>
      </c>
      <c r="G5" s="1071" t="s">
        <v>920</v>
      </c>
      <c r="H5" s="1071" t="s">
        <v>920</v>
      </c>
      <c r="I5" s="1071" t="s">
        <v>920</v>
      </c>
      <c r="J5" s="1071" t="s">
        <v>920</v>
      </c>
      <c r="K5" s="1073" t="s">
        <v>917</v>
      </c>
      <c r="L5" s="1073" t="s">
        <v>918</v>
      </c>
      <c r="M5" s="1073" t="s">
        <v>327</v>
      </c>
      <c r="N5" s="1073" t="s">
        <v>917</v>
      </c>
      <c r="O5" s="1073" t="s">
        <v>918</v>
      </c>
      <c r="P5" s="1073" t="s">
        <v>327</v>
      </c>
      <c r="Q5" s="1073" t="s">
        <v>917</v>
      </c>
      <c r="R5" s="1073" t="s">
        <v>918</v>
      </c>
      <c r="S5" s="1073" t="s">
        <v>327</v>
      </c>
      <c r="T5" s="1073" t="s">
        <v>917</v>
      </c>
      <c r="U5" s="1073" t="s">
        <v>918</v>
      </c>
      <c r="V5" s="1073" t="s">
        <v>327</v>
      </c>
      <c r="W5" s="1073" t="s">
        <v>917</v>
      </c>
      <c r="X5" s="1073" t="s">
        <v>918</v>
      </c>
      <c r="Y5" s="1073" t="s">
        <v>327</v>
      </c>
      <c r="Z5" s="1073" t="s">
        <v>917</v>
      </c>
      <c r="AA5" s="1073" t="s">
        <v>918</v>
      </c>
      <c r="AB5" s="1073" t="s">
        <v>327</v>
      </c>
    </row>
    <row r="6" spans="1:28" ht="24.75">
      <c r="A6" s="1322" t="s">
        <v>786</v>
      </c>
      <c r="B6" s="1323"/>
      <c r="C6" s="1323"/>
      <c r="D6" s="1295"/>
      <c r="E6" s="1313"/>
      <c r="F6" s="1313"/>
      <c r="G6" s="1313"/>
      <c r="H6" s="1313"/>
      <c r="I6" s="1313"/>
      <c r="J6" s="1313"/>
      <c r="K6" s="1313"/>
      <c r="L6" s="1313"/>
      <c r="M6" s="1313"/>
      <c r="N6" s="1313"/>
      <c r="O6" s="1313"/>
      <c r="P6" s="1313"/>
      <c r="Q6" s="1314"/>
      <c r="R6" s="1314"/>
      <c r="S6" s="1314"/>
      <c r="T6" s="1314"/>
      <c r="U6" s="1314"/>
      <c r="V6" s="1314"/>
      <c r="W6" s="1314"/>
      <c r="X6" s="1314"/>
      <c r="Y6" s="1314"/>
      <c r="Z6" s="1314"/>
      <c r="AA6" s="1314"/>
      <c r="AB6" s="1314"/>
    </row>
    <row r="7" spans="1:28" ht="24.75">
      <c r="A7" s="1324" t="s">
        <v>787</v>
      </c>
      <c r="B7" s="1325"/>
      <c r="C7" s="1325"/>
      <c r="D7" s="1296"/>
      <c r="E7" s="1301"/>
      <c r="F7" s="1301"/>
      <c r="G7" s="1301"/>
      <c r="H7" s="1301"/>
      <c r="I7" s="1301"/>
      <c r="J7" s="1301"/>
      <c r="K7" s="1301"/>
      <c r="L7" s="1301"/>
      <c r="M7" s="1301"/>
      <c r="N7" s="1301"/>
      <c r="O7" s="1301"/>
      <c r="P7" s="1301"/>
      <c r="Q7" s="1301"/>
      <c r="R7" s="1301"/>
      <c r="S7" s="1301"/>
      <c r="T7" s="1301"/>
      <c r="U7" s="1301"/>
      <c r="V7" s="1301"/>
      <c r="W7" s="1301"/>
      <c r="X7" s="1301"/>
      <c r="Y7" s="1301"/>
      <c r="Z7" s="1301"/>
      <c r="AA7" s="1301"/>
      <c r="AB7" s="1301"/>
    </row>
    <row r="8" spans="1:28" ht="24.75">
      <c r="A8" s="1326" t="s">
        <v>788</v>
      </c>
      <c r="B8" s="1325"/>
      <c r="C8" s="1325"/>
      <c r="D8" s="1296"/>
      <c r="E8" s="1301"/>
      <c r="F8" s="1301"/>
      <c r="G8" s="1301"/>
      <c r="H8" s="1301"/>
      <c r="I8" s="1301"/>
      <c r="J8" s="1301"/>
      <c r="K8" s="1301"/>
      <c r="L8" s="1301"/>
      <c r="M8" s="1301"/>
      <c r="N8" s="1301"/>
      <c r="O8" s="1301"/>
      <c r="P8" s="1301"/>
      <c r="Q8" s="1301"/>
      <c r="R8" s="1301"/>
      <c r="S8" s="1301"/>
      <c r="T8" s="1301"/>
      <c r="U8" s="1301"/>
      <c r="V8" s="1301"/>
      <c r="W8" s="1301"/>
      <c r="X8" s="1301"/>
      <c r="Y8" s="1301"/>
      <c r="Z8" s="1301"/>
      <c r="AA8" s="1301"/>
      <c r="AB8" s="1301"/>
    </row>
    <row r="9" spans="1:28" s="1001" customFormat="1" ht="24.75">
      <c r="A9" s="1327" t="s">
        <v>789</v>
      </c>
      <c r="B9" s="1328"/>
      <c r="C9" s="1328"/>
      <c r="D9" s="1299"/>
      <c r="E9" s="1300"/>
      <c r="F9" s="1300"/>
      <c r="G9" s="1300"/>
      <c r="H9" s="1300"/>
      <c r="I9" s="1300"/>
      <c r="J9" s="1300"/>
      <c r="K9" s="1300"/>
      <c r="L9" s="1300"/>
      <c r="M9" s="1300"/>
      <c r="N9" s="1300"/>
      <c r="O9" s="1300"/>
      <c r="P9" s="1300"/>
      <c r="Q9" s="1241"/>
      <c r="R9" s="1241"/>
      <c r="S9" s="1241"/>
      <c r="T9" s="1241"/>
      <c r="U9" s="1241"/>
      <c r="V9" s="1241"/>
      <c r="W9" s="1241"/>
      <c r="X9" s="1241"/>
      <c r="Y9" s="1241"/>
      <c r="Z9" s="1241"/>
      <c r="AA9" s="1241"/>
      <c r="AB9" s="1241"/>
    </row>
    <row r="10" spans="1:28" ht="24.75">
      <c r="A10" s="1329" t="s">
        <v>790</v>
      </c>
      <c r="B10" s="1330"/>
      <c r="C10" s="1326"/>
      <c r="D10" s="1296"/>
      <c r="E10" s="1298"/>
      <c r="F10" s="1298"/>
      <c r="G10" s="1298"/>
      <c r="H10" s="1298"/>
      <c r="I10" s="1298"/>
      <c r="J10" s="1298"/>
      <c r="K10" s="1298"/>
      <c r="L10" s="1298"/>
      <c r="M10" s="1298"/>
      <c r="N10" s="1298"/>
      <c r="O10" s="1298"/>
      <c r="P10" s="1298"/>
      <c r="Q10" s="1301"/>
      <c r="R10" s="1301"/>
      <c r="S10" s="1301"/>
      <c r="T10" s="1301"/>
      <c r="U10" s="1301"/>
      <c r="V10" s="1301"/>
      <c r="W10" s="1301"/>
      <c r="X10" s="1301"/>
      <c r="Y10" s="1301"/>
      <c r="Z10" s="1301"/>
      <c r="AA10" s="1301"/>
      <c r="AB10" s="1301"/>
    </row>
    <row r="11" spans="1:28" ht="24.75">
      <c r="A11" s="1331" t="s">
        <v>791</v>
      </c>
      <c r="B11" s="1332"/>
      <c r="C11" s="1325"/>
      <c r="D11" s="1296"/>
      <c r="E11" s="1298"/>
      <c r="F11" s="1298"/>
      <c r="G11" s="1298"/>
      <c r="H11" s="1298"/>
      <c r="I11" s="1298"/>
      <c r="J11" s="1298"/>
      <c r="K11" s="1298"/>
      <c r="L11" s="1298"/>
      <c r="M11" s="1298"/>
      <c r="N11" s="1298"/>
      <c r="O11" s="1298"/>
      <c r="P11" s="1298"/>
      <c r="Q11" s="1301"/>
      <c r="R11" s="1301"/>
      <c r="S11" s="1301"/>
      <c r="T11" s="1301"/>
      <c r="U11" s="1301"/>
      <c r="V11" s="1301"/>
      <c r="W11" s="1301"/>
      <c r="X11" s="1301"/>
      <c r="Y11" s="1301"/>
      <c r="Z11" s="1301"/>
      <c r="AA11" s="1301"/>
      <c r="AB11" s="1301"/>
    </row>
    <row r="12" spans="1:28" ht="24.75">
      <c r="A12" s="1333" t="s">
        <v>908</v>
      </c>
      <c r="B12" s="1332"/>
      <c r="C12" s="1325"/>
      <c r="D12" s="1296"/>
      <c r="E12" s="1298"/>
      <c r="F12" s="1298"/>
      <c r="G12" s="1298"/>
      <c r="H12" s="1298"/>
      <c r="I12" s="1298"/>
      <c r="J12" s="1298"/>
      <c r="K12" s="1298"/>
      <c r="L12" s="1298"/>
      <c r="M12" s="1298"/>
      <c r="N12" s="1298"/>
      <c r="O12" s="1298"/>
      <c r="P12" s="1298"/>
      <c r="Q12" s="1301"/>
      <c r="R12" s="1301"/>
      <c r="S12" s="1301"/>
      <c r="T12" s="1301"/>
      <c r="U12" s="1301"/>
      <c r="V12" s="1301"/>
      <c r="W12" s="1301"/>
      <c r="X12" s="1301"/>
      <c r="Y12" s="1301"/>
      <c r="Z12" s="1301"/>
      <c r="AA12" s="1301"/>
      <c r="AB12" s="1301"/>
    </row>
    <row r="13" spans="1:28" s="1001" customFormat="1" ht="24.75">
      <c r="A13" s="1332" t="s">
        <v>792</v>
      </c>
      <c r="B13" s="1332"/>
      <c r="C13" s="1325"/>
      <c r="D13" s="1299"/>
      <c r="E13" s="1300"/>
      <c r="F13" s="1300"/>
      <c r="G13" s="1300"/>
      <c r="H13" s="1300"/>
      <c r="I13" s="1300"/>
      <c r="J13" s="1300"/>
      <c r="K13" s="1300"/>
      <c r="L13" s="1300"/>
      <c r="M13" s="1300"/>
      <c r="N13" s="1300"/>
      <c r="O13" s="1300"/>
      <c r="P13" s="1300"/>
      <c r="Q13" s="1241"/>
      <c r="R13" s="1241"/>
      <c r="S13" s="1241"/>
      <c r="T13" s="1241"/>
      <c r="U13" s="1241"/>
      <c r="V13" s="1241"/>
      <c r="W13" s="1241"/>
      <c r="X13" s="1241"/>
      <c r="Y13" s="1241"/>
      <c r="Z13" s="1241"/>
      <c r="AA13" s="1241"/>
      <c r="AB13" s="1241"/>
    </row>
    <row r="14" spans="1:28" ht="24.75">
      <c r="A14" s="1331" t="s">
        <v>561</v>
      </c>
      <c r="B14" s="1325"/>
      <c r="C14" s="1325"/>
      <c r="D14" s="1299"/>
      <c r="E14" s="1298"/>
      <c r="F14" s="1298"/>
      <c r="G14" s="1298"/>
      <c r="H14" s="1298"/>
      <c r="I14" s="1298"/>
      <c r="J14" s="1298"/>
      <c r="K14" s="1298"/>
      <c r="L14" s="1298"/>
      <c r="M14" s="1298"/>
      <c r="N14" s="1298"/>
      <c r="O14" s="1298"/>
      <c r="P14" s="1298"/>
      <c r="Q14" s="1301"/>
      <c r="R14" s="1301"/>
      <c r="S14" s="1301"/>
      <c r="T14" s="1301"/>
      <c r="U14" s="1301"/>
      <c r="V14" s="1301"/>
      <c r="W14" s="1301"/>
      <c r="X14" s="1301"/>
      <c r="Y14" s="1301"/>
      <c r="Z14" s="1301"/>
      <c r="AA14" s="1301"/>
      <c r="AB14" s="1301"/>
    </row>
    <row r="15" spans="1:28" s="1001" customFormat="1" ht="24.75">
      <c r="A15" s="1334" t="s">
        <v>907</v>
      </c>
      <c r="B15" s="1325"/>
      <c r="C15" s="1325"/>
      <c r="D15" s="1299"/>
      <c r="E15" s="1300"/>
      <c r="F15" s="1300"/>
      <c r="G15" s="1300"/>
      <c r="H15" s="1300"/>
      <c r="I15" s="1300"/>
      <c r="J15" s="1300"/>
      <c r="K15" s="1300"/>
      <c r="L15" s="1300"/>
      <c r="M15" s="1300"/>
      <c r="N15" s="1300"/>
      <c r="O15" s="1300"/>
      <c r="P15" s="1300"/>
      <c r="Q15" s="1241"/>
      <c r="R15" s="1241"/>
      <c r="S15" s="1241"/>
      <c r="T15" s="1241"/>
      <c r="U15" s="1241"/>
      <c r="V15" s="1241"/>
      <c r="W15" s="1241"/>
      <c r="X15" s="1241"/>
      <c r="Y15" s="1241"/>
      <c r="Z15" s="1241"/>
      <c r="AA15" s="1241"/>
      <c r="AB15" s="1241"/>
    </row>
    <row r="16" spans="1:28" ht="24.75">
      <c r="A16" s="1334" t="s">
        <v>793</v>
      </c>
      <c r="B16" s="1324" t="s">
        <v>107</v>
      </c>
      <c r="C16" s="1324"/>
      <c r="D16" s="1296"/>
      <c r="E16" s="1298"/>
      <c r="F16" s="1298"/>
      <c r="G16" s="1298"/>
      <c r="H16" s="1298"/>
      <c r="I16" s="1298"/>
      <c r="J16" s="1298"/>
      <c r="K16" s="1298"/>
      <c r="L16" s="1298"/>
      <c r="M16" s="1298"/>
      <c r="N16" s="1298"/>
      <c r="O16" s="1298"/>
      <c r="P16" s="1298"/>
      <c r="Q16" s="1301"/>
      <c r="R16" s="1301"/>
      <c r="S16" s="1301"/>
      <c r="T16" s="1301"/>
      <c r="U16" s="1301"/>
      <c r="V16" s="1301"/>
      <c r="W16" s="1301"/>
      <c r="X16" s="1301"/>
      <c r="Y16" s="1301"/>
      <c r="Z16" s="1301"/>
      <c r="AA16" s="1301"/>
      <c r="AB16" s="1301"/>
    </row>
    <row r="17" spans="1:28" ht="24.75">
      <c r="A17" s="1335"/>
      <c r="B17" s="1336" t="s">
        <v>825</v>
      </c>
      <c r="C17" s="1324" t="s">
        <v>108</v>
      </c>
      <c r="D17" s="1299"/>
      <c r="E17" s="1298"/>
      <c r="F17" s="1298"/>
      <c r="G17" s="1298"/>
      <c r="H17" s="1298"/>
      <c r="I17" s="1298"/>
      <c r="J17" s="1298"/>
      <c r="K17" s="1298"/>
      <c r="L17" s="1298"/>
      <c r="M17" s="1298"/>
      <c r="N17" s="1298"/>
      <c r="O17" s="1298"/>
      <c r="P17" s="1298"/>
      <c r="Q17" s="1301"/>
      <c r="R17" s="1301"/>
      <c r="S17" s="1301"/>
      <c r="T17" s="1301"/>
      <c r="U17" s="1301"/>
      <c r="V17" s="1301"/>
      <c r="W17" s="1301"/>
      <c r="X17" s="1301"/>
      <c r="Y17" s="1301"/>
      <c r="Z17" s="1301"/>
      <c r="AA17" s="1301"/>
      <c r="AB17" s="1301"/>
    </row>
    <row r="18" spans="1:28" ht="24.75">
      <c r="A18" s="1334"/>
      <c r="B18" s="1336" t="s">
        <v>827</v>
      </c>
      <c r="C18" s="1337" t="s">
        <v>874</v>
      </c>
      <c r="D18" s="1299"/>
      <c r="E18" s="1298"/>
      <c r="F18" s="1298"/>
      <c r="G18" s="1298"/>
      <c r="H18" s="1298"/>
      <c r="I18" s="1298"/>
      <c r="J18" s="1298"/>
      <c r="K18" s="1298"/>
      <c r="L18" s="1298"/>
      <c r="M18" s="1298"/>
      <c r="N18" s="1298"/>
      <c r="O18" s="1298"/>
      <c r="P18" s="1298"/>
      <c r="Q18" s="1301"/>
      <c r="R18" s="1301"/>
      <c r="S18" s="1301"/>
      <c r="T18" s="1301"/>
      <c r="U18" s="1301"/>
      <c r="V18" s="1301"/>
      <c r="W18" s="1301"/>
      <c r="X18" s="1301"/>
      <c r="Y18" s="1301"/>
      <c r="Z18" s="1301"/>
      <c r="AA18" s="1301"/>
      <c r="AB18" s="1301"/>
    </row>
    <row r="19" spans="1:28" ht="24.75">
      <c r="A19" s="1324"/>
      <c r="B19" s="1324" t="s">
        <v>1017</v>
      </c>
      <c r="C19" s="1338" t="s">
        <v>877</v>
      </c>
      <c r="D19" s="1299"/>
      <c r="E19" s="1298"/>
      <c r="F19" s="1298"/>
      <c r="G19" s="1298"/>
      <c r="H19" s="1298"/>
      <c r="I19" s="1298"/>
      <c r="J19" s="1298"/>
      <c r="K19" s="1298"/>
      <c r="L19" s="1298"/>
      <c r="M19" s="1298"/>
      <c r="N19" s="1298"/>
      <c r="O19" s="1298"/>
      <c r="P19" s="1298"/>
      <c r="Q19" s="1301"/>
      <c r="R19" s="1301"/>
      <c r="S19" s="1301"/>
      <c r="T19" s="1301"/>
      <c r="U19" s="1301"/>
      <c r="V19" s="1301"/>
      <c r="W19" s="1301"/>
      <c r="X19" s="1301"/>
      <c r="Y19" s="1301"/>
      <c r="Z19" s="1301"/>
      <c r="AA19" s="1301"/>
      <c r="AB19" s="1301"/>
    </row>
    <row r="20" spans="1:28" ht="24.75">
      <c r="A20" s="1334"/>
      <c r="B20" s="1332" t="s">
        <v>1041</v>
      </c>
      <c r="C20" s="1339" t="s">
        <v>724</v>
      </c>
      <c r="D20" s="1296"/>
      <c r="E20" s="1298"/>
      <c r="F20" s="1298"/>
      <c r="G20" s="1298"/>
      <c r="H20" s="1298"/>
      <c r="I20" s="1298"/>
      <c r="J20" s="1298"/>
      <c r="K20" s="1298"/>
      <c r="L20" s="1298"/>
      <c r="M20" s="1298"/>
      <c r="N20" s="1298"/>
      <c r="O20" s="1298"/>
      <c r="P20" s="1298"/>
      <c r="Q20" s="1301"/>
      <c r="R20" s="1301"/>
      <c r="S20" s="1301"/>
      <c r="T20" s="1301"/>
      <c r="U20" s="1301"/>
      <c r="V20" s="1301"/>
      <c r="W20" s="1301"/>
      <c r="X20" s="1301"/>
      <c r="Y20" s="1301"/>
      <c r="Z20" s="1301"/>
      <c r="AA20" s="1301"/>
      <c r="AB20" s="1301"/>
    </row>
    <row r="21" spans="1:28" ht="24.75">
      <c r="A21" s="1334"/>
      <c r="B21" s="1332"/>
      <c r="C21" s="1338" t="s">
        <v>878</v>
      </c>
      <c r="D21" s="1296"/>
      <c r="E21" s="1298"/>
      <c r="F21" s="1298"/>
      <c r="G21" s="1298"/>
      <c r="H21" s="1298"/>
      <c r="I21" s="1298"/>
      <c r="J21" s="1298"/>
      <c r="K21" s="1298"/>
      <c r="L21" s="1298"/>
      <c r="M21" s="1298"/>
      <c r="N21" s="1298"/>
      <c r="O21" s="1298"/>
      <c r="P21" s="1298"/>
      <c r="Q21" s="1301"/>
      <c r="R21" s="1301"/>
      <c r="S21" s="1301"/>
      <c r="T21" s="1301"/>
      <c r="U21" s="1301"/>
      <c r="V21" s="1301"/>
      <c r="W21" s="1301"/>
      <c r="X21" s="1301"/>
      <c r="Y21" s="1301"/>
      <c r="Z21" s="1301"/>
      <c r="AA21" s="1301"/>
      <c r="AB21" s="1301"/>
    </row>
    <row r="22" spans="1:28" ht="24.75">
      <c r="A22" s="1334"/>
      <c r="B22" s="1335"/>
      <c r="C22" s="1339" t="s">
        <v>855</v>
      </c>
      <c r="D22" s="1296"/>
      <c r="E22" s="1298"/>
      <c r="F22" s="1298"/>
      <c r="G22" s="1298"/>
      <c r="H22" s="1298"/>
      <c r="I22" s="1298"/>
      <c r="J22" s="1298"/>
      <c r="K22" s="1298"/>
      <c r="L22" s="1298"/>
      <c r="M22" s="1298"/>
      <c r="N22" s="1298"/>
      <c r="O22" s="1298"/>
      <c r="P22" s="1298"/>
      <c r="Q22" s="1301"/>
      <c r="R22" s="1301"/>
      <c r="S22" s="1301"/>
      <c r="T22" s="1301"/>
      <c r="U22" s="1301"/>
      <c r="V22" s="1301"/>
      <c r="W22" s="1301"/>
      <c r="X22" s="1301"/>
      <c r="Y22" s="1301"/>
      <c r="Z22" s="1301"/>
      <c r="AA22" s="1301"/>
      <c r="AB22" s="1301"/>
    </row>
    <row r="23" spans="1:28" ht="24.75">
      <c r="A23" s="1334"/>
      <c r="B23" s="1335"/>
      <c r="C23" s="1338" t="s">
        <v>879</v>
      </c>
      <c r="D23" s="1296"/>
      <c r="E23" s="1301"/>
      <c r="F23" s="1301"/>
      <c r="G23" s="1301"/>
      <c r="H23" s="1301"/>
      <c r="I23" s="1301"/>
      <c r="J23" s="1301"/>
      <c r="K23" s="1301"/>
      <c r="L23" s="1301"/>
      <c r="M23" s="1301"/>
      <c r="N23" s="1301"/>
      <c r="O23" s="1301"/>
      <c r="P23" s="1301"/>
      <c r="Q23" s="1301"/>
      <c r="R23" s="1301"/>
      <c r="S23" s="1301"/>
      <c r="T23" s="1301"/>
      <c r="U23" s="1301"/>
      <c r="V23" s="1301"/>
      <c r="W23" s="1301"/>
      <c r="X23" s="1301"/>
      <c r="Y23" s="1301"/>
      <c r="Z23" s="1301"/>
      <c r="AA23" s="1301"/>
      <c r="AB23" s="1301"/>
    </row>
    <row r="24" spans="1:28" ht="24.75">
      <c r="A24" s="1334"/>
      <c r="B24" s="1335"/>
      <c r="C24" s="1339" t="s">
        <v>725</v>
      </c>
      <c r="D24" s="1296"/>
      <c r="E24" s="1301"/>
      <c r="F24" s="1301"/>
      <c r="G24" s="1301"/>
      <c r="H24" s="1301"/>
      <c r="I24" s="1301"/>
      <c r="J24" s="1301"/>
      <c r="K24" s="1301"/>
      <c r="L24" s="1301"/>
      <c r="M24" s="1301"/>
      <c r="N24" s="1301"/>
      <c r="O24" s="1301"/>
      <c r="P24" s="1301"/>
      <c r="Q24" s="1301"/>
      <c r="R24" s="1301"/>
      <c r="S24" s="1301"/>
      <c r="T24" s="1301"/>
      <c r="U24" s="1301"/>
      <c r="V24" s="1301"/>
      <c r="W24" s="1301"/>
      <c r="X24" s="1301"/>
      <c r="Y24" s="1301"/>
      <c r="Z24" s="1301"/>
      <c r="AA24" s="1301"/>
      <c r="AB24" s="1301"/>
    </row>
    <row r="25" spans="1:28" ht="24.75">
      <c r="A25" s="1334"/>
      <c r="B25" s="1325"/>
      <c r="C25" s="1334" t="s">
        <v>876</v>
      </c>
      <c r="D25" s="1296"/>
      <c r="E25" s="1301"/>
      <c r="F25" s="1301"/>
      <c r="G25" s="1301"/>
      <c r="H25" s="1301"/>
      <c r="I25" s="1301"/>
      <c r="J25" s="1301"/>
      <c r="K25" s="1301"/>
      <c r="L25" s="1301"/>
      <c r="M25" s="1301"/>
      <c r="N25" s="1301"/>
      <c r="O25" s="1301"/>
      <c r="P25" s="1301"/>
      <c r="Q25" s="1301"/>
      <c r="R25" s="1301"/>
      <c r="S25" s="1301"/>
      <c r="T25" s="1301"/>
      <c r="U25" s="1301"/>
      <c r="V25" s="1301"/>
      <c r="W25" s="1301"/>
      <c r="X25" s="1301"/>
      <c r="Y25" s="1301"/>
      <c r="Z25" s="1301"/>
      <c r="AA25" s="1301"/>
      <c r="AB25" s="1301"/>
    </row>
    <row r="26" spans="1:28" ht="24.75">
      <c r="A26" s="1325"/>
      <c r="B26" s="1325"/>
      <c r="C26" s="1325"/>
      <c r="D26" s="1296"/>
      <c r="E26" s="1301"/>
      <c r="F26" s="1301"/>
      <c r="G26" s="1301"/>
      <c r="H26" s="1301"/>
      <c r="I26" s="1301"/>
      <c r="J26" s="1301"/>
      <c r="K26" s="1301"/>
      <c r="L26" s="1301"/>
      <c r="M26" s="1301"/>
      <c r="N26" s="1301"/>
      <c r="O26" s="1301"/>
      <c r="P26" s="1301"/>
      <c r="Q26" s="1301"/>
      <c r="R26" s="1301"/>
      <c r="S26" s="1301"/>
      <c r="T26" s="1301"/>
      <c r="U26" s="1301"/>
      <c r="V26" s="1301"/>
      <c r="W26" s="1301"/>
      <c r="X26" s="1301"/>
      <c r="Y26" s="1301"/>
      <c r="Z26" s="1301"/>
      <c r="AA26" s="1301"/>
      <c r="AB26" s="1301"/>
    </row>
    <row r="27" spans="1:28" ht="24.75">
      <c r="A27" s="1324" t="s">
        <v>798</v>
      </c>
      <c r="B27" s="1325"/>
      <c r="C27" s="1325"/>
      <c r="D27" s="1296"/>
      <c r="E27" s="1301"/>
      <c r="F27" s="1301"/>
      <c r="G27" s="1301"/>
      <c r="H27" s="1301"/>
      <c r="I27" s="1301"/>
      <c r="J27" s="1301"/>
      <c r="K27" s="1301"/>
      <c r="L27" s="1301"/>
      <c r="M27" s="1301"/>
      <c r="N27" s="1301"/>
      <c r="O27" s="1301"/>
      <c r="P27" s="1301"/>
      <c r="Q27" s="1301"/>
      <c r="R27" s="1301"/>
      <c r="S27" s="1301"/>
      <c r="T27" s="1301"/>
      <c r="U27" s="1301"/>
      <c r="V27" s="1301"/>
      <c r="W27" s="1301"/>
      <c r="X27" s="1301"/>
      <c r="Y27" s="1301"/>
      <c r="Z27" s="1301"/>
      <c r="AA27" s="1301"/>
      <c r="AB27" s="1301"/>
    </row>
    <row r="28" spans="1:28" ht="24.75">
      <c r="A28" s="1324" t="s">
        <v>799</v>
      </c>
      <c r="B28" s="1325"/>
      <c r="C28" s="1325"/>
      <c r="D28" s="1299"/>
      <c r="E28" s="1301"/>
      <c r="F28" s="1301"/>
      <c r="G28" s="1301"/>
      <c r="H28" s="1301"/>
      <c r="I28" s="1301"/>
      <c r="J28" s="1301"/>
      <c r="K28" s="1301"/>
      <c r="L28" s="1301"/>
      <c r="M28" s="1301"/>
      <c r="N28" s="1301"/>
      <c r="O28" s="1301"/>
      <c r="P28" s="1301"/>
      <c r="Q28" s="1301"/>
      <c r="R28" s="1301"/>
      <c r="S28" s="1301"/>
      <c r="T28" s="1301"/>
      <c r="U28" s="1301"/>
      <c r="V28" s="1301"/>
      <c r="W28" s="1301"/>
      <c r="X28" s="1301"/>
      <c r="Y28" s="1301"/>
      <c r="Z28" s="1301"/>
      <c r="AA28" s="1301"/>
      <c r="AB28" s="1301"/>
    </row>
    <row r="29" spans="1:28" ht="24.75">
      <c r="A29" s="1324" t="s">
        <v>800</v>
      </c>
      <c r="B29" s="1325"/>
      <c r="C29" s="1325"/>
      <c r="D29" s="1296"/>
      <c r="E29" s="1301"/>
      <c r="F29" s="1301"/>
      <c r="G29" s="1301"/>
      <c r="H29" s="1301"/>
      <c r="I29" s="1301"/>
      <c r="J29" s="1301"/>
      <c r="K29" s="1301"/>
      <c r="L29" s="1301"/>
      <c r="M29" s="1301"/>
      <c r="N29" s="1301"/>
      <c r="O29" s="1301"/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301"/>
      <c r="AA29" s="1301"/>
      <c r="AB29" s="1301"/>
    </row>
    <row r="30" spans="1:28" ht="24.75">
      <c r="A30" s="1328" t="s">
        <v>801</v>
      </c>
      <c r="B30" s="1328"/>
      <c r="C30" s="1328"/>
      <c r="D30" s="1299"/>
      <c r="E30" s="1301"/>
      <c r="F30" s="1301"/>
      <c r="G30" s="1301"/>
      <c r="H30" s="1301"/>
      <c r="I30" s="1301"/>
      <c r="J30" s="1301"/>
      <c r="K30" s="1301"/>
      <c r="L30" s="1301"/>
      <c r="M30" s="1301"/>
      <c r="N30" s="1301"/>
      <c r="O30" s="1301"/>
      <c r="P30" s="1301"/>
      <c r="Q30" s="1301"/>
      <c r="R30" s="1301"/>
      <c r="S30" s="1301"/>
      <c r="T30" s="1301"/>
      <c r="U30" s="1301"/>
      <c r="V30" s="1301"/>
      <c r="W30" s="1301"/>
      <c r="X30" s="1301"/>
      <c r="Y30" s="1301"/>
      <c r="Z30" s="1301"/>
      <c r="AA30" s="1301"/>
      <c r="AB30" s="1301"/>
    </row>
    <row r="31" spans="1:28" ht="24.75">
      <c r="A31" s="1340" t="s">
        <v>802</v>
      </c>
      <c r="B31" s="1331"/>
      <c r="C31" s="1324"/>
      <c r="D31" s="1296"/>
      <c r="E31" s="1301"/>
      <c r="F31" s="1301"/>
      <c r="G31" s="1301"/>
      <c r="H31" s="1301"/>
      <c r="I31" s="1301"/>
      <c r="J31" s="1301"/>
      <c r="K31" s="1301"/>
      <c r="L31" s="1301"/>
      <c r="M31" s="1301"/>
      <c r="N31" s="1301"/>
      <c r="O31" s="1301"/>
      <c r="P31" s="1301"/>
      <c r="Q31" s="1301"/>
      <c r="R31" s="1301"/>
      <c r="S31" s="1301"/>
      <c r="T31" s="1301"/>
      <c r="U31" s="1301"/>
      <c r="V31" s="1301"/>
      <c r="W31" s="1301"/>
      <c r="X31" s="1301"/>
      <c r="Y31" s="1301"/>
      <c r="Z31" s="1301"/>
      <c r="AA31" s="1301"/>
      <c r="AB31" s="1301"/>
    </row>
    <row r="32" spans="1:28" ht="24.75">
      <c r="A32" s="1341" t="s">
        <v>554</v>
      </c>
      <c r="B32" s="1325"/>
      <c r="C32" s="1325"/>
      <c r="D32" s="1299"/>
      <c r="E32" s="1301"/>
      <c r="F32" s="1301"/>
      <c r="G32" s="1301"/>
      <c r="H32" s="1301"/>
      <c r="I32" s="1301"/>
      <c r="J32" s="1301"/>
      <c r="K32" s="1301"/>
      <c r="L32" s="1301"/>
      <c r="M32" s="1301"/>
      <c r="N32" s="1301"/>
      <c r="O32" s="1301"/>
      <c r="P32" s="1301"/>
      <c r="Q32" s="1301"/>
      <c r="R32" s="1301"/>
      <c r="S32" s="1301"/>
      <c r="T32" s="1301"/>
      <c r="U32" s="1301"/>
      <c r="V32" s="1301"/>
      <c r="W32" s="1301"/>
      <c r="X32" s="1301"/>
      <c r="Y32" s="1301"/>
      <c r="Z32" s="1301"/>
      <c r="AA32" s="1301"/>
      <c r="AB32" s="1301"/>
    </row>
    <row r="33" spans="1:28" ht="24.75">
      <c r="A33" s="1342" t="s">
        <v>803</v>
      </c>
      <c r="B33" s="1325"/>
      <c r="C33" s="1325"/>
      <c r="D33" s="1296"/>
      <c r="E33" s="1301"/>
      <c r="F33" s="1301"/>
      <c r="G33" s="1301"/>
      <c r="H33" s="1301"/>
      <c r="I33" s="1301"/>
      <c r="J33" s="1301"/>
      <c r="K33" s="1301"/>
      <c r="L33" s="1301"/>
      <c r="M33" s="1301"/>
      <c r="N33" s="1301"/>
      <c r="O33" s="1301"/>
      <c r="P33" s="1301"/>
      <c r="Q33" s="1301"/>
      <c r="R33" s="1301"/>
      <c r="S33" s="1301"/>
      <c r="T33" s="1301"/>
      <c r="U33" s="1301"/>
      <c r="V33" s="1301"/>
      <c r="W33" s="1301"/>
      <c r="X33" s="1301"/>
      <c r="Y33" s="1301"/>
      <c r="Z33" s="1301"/>
      <c r="AA33" s="1301"/>
      <c r="AB33" s="1301"/>
    </row>
    <row r="34" spans="1:28" ht="24.75">
      <c r="A34" s="1343" t="s">
        <v>804</v>
      </c>
      <c r="B34" s="1325"/>
      <c r="C34" s="1325"/>
      <c r="D34" s="1299"/>
      <c r="E34" s="1301"/>
      <c r="F34" s="1301"/>
      <c r="G34" s="1301"/>
      <c r="H34" s="1301"/>
      <c r="I34" s="1301"/>
      <c r="J34" s="1301"/>
      <c r="K34" s="1301"/>
      <c r="L34" s="1301"/>
      <c r="M34" s="1301"/>
      <c r="N34" s="1301"/>
      <c r="O34" s="1301"/>
      <c r="P34" s="1301"/>
      <c r="Q34" s="1301"/>
      <c r="R34" s="1301"/>
      <c r="S34" s="1301"/>
      <c r="T34" s="1301"/>
      <c r="U34" s="1301"/>
      <c r="V34" s="1301"/>
      <c r="W34" s="1301"/>
      <c r="X34" s="1301"/>
      <c r="Y34" s="1301"/>
      <c r="Z34" s="1301"/>
      <c r="AA34" s="1301"/>
      <c r="AB34" s="1301"/>
    </row>
    <row r="35" spans="1:28" ht="24.75">
      <c r="A35" s="1341" t="s">
        <v>561</v>
      </c>
      <c r="B35" s="1325"/>
      <c r="C35" s="1325"/>
      <c r="D35" s="1296"/>
      <c r="E35" s="1301"/>
      <c r="F35" s="1301"/>
      <c r="G35" s="1301"/>
      <c r="H35" s="1301"/>
      <c r="I35" s="1301"/>
      <c r="J35" s="1301"/>
      <c r="K35" s="1301"/>
      <c r="L35" s="1301"/>
      <c r="M35" s="1301"/>
      <c r="N35" s="1301"/>
      <c r="O35" s="1301"/>
      <c r="P35" s="1301"/>
      <c r="Q35" s="1301"/>
      <c r="R35" s="1301"/>
      <c r="S35" s="1301"/>
      <c r="T35" s="1301"/>
      <c r="U35" s="1301"/>
      <c r="V35" s="1301"/>
      <c r="W35" s="1301"/>
      <c r="X35" s="1301"/>
      <c r="Y35" s="1301"/>
      <c r="Z35" s="1301"/>
      <c r="AA35" s="1301"/>
      <c r="AB35" s="1301"/>
    </row>
    <row r="36" spans="1:28" ht="24.75">
      <c r="A36" s="1334" t="s">
        <v>909</v>
      </c>
      <c r="B36" s="1325"/>
      <c r="C36" s="1325"/>
      <c r="D36" s="1296"/>
      <c r="E36" s="1301"/>
      <c r="F36" s="1301"/>
      <c r="G36" s="1301"/>
      <c r="H36" s="1301"/>
      <c r="I36" s="1301"/>
      <c r="J36" s="1301"/>
      <c r="K36" s="1301"/>
      <c r="L36" s="1301"/>
      <c r="M36" s="1301"/>
      <c r="N36" s="1301"/>
      <c r="O36" s="1301"/>
      <c r="P36" s="1301"/>
      <c r="Q36" s="1301"/>
      <c r="R36" s="1301"/>
      <c r="S36" s="1301"/>
      <c r="T36" s="1301"/>
      <c r="U36" s="1301"/>
      <c r="V36" s="1301"/>
      <c r="W36" s="1301"/>
      <c r="X36" s="1301"/>
      <c r="Y36" s="1301"/>
      <c r="Z36" s="1301"/>
      <c r="AA36" s="1301"/>
      <c r="AB36" s="1301"/>
    </row>
    <row r="37" spans="1:28" ht="24.75">
      <c r="A37" s="1343" t="s">
        <v>805</v>
      </c>
      <c r="B37" s="1325"/>
      <c r="C37" s="1325"/>
      <c r="D37" s="1296"/>
      <c r="E37" s="1301"/>
      <c r="F37" s="1301"/>
      <c r="G37" s="1301"/>
      <c r="H37" s="1301"/>
      <c r="I37" s="1301"/>
      <c r="J37" s="1301"/>
      <c r="K37" s="1301"/>
      <c r="L37" s="1301"/>
      <c r="M37" s="1301"/>
      <c r="N37" s="1301"/>
      <c r="O37" s="1301"/>
      <c r="P37" s="1301"/>
      <c r="Q37" s="1301"/>
      <c r="R37" s="1301"/>
      <c r="S37" s="1301"/>
      <c r="T37" s="1301"/>
      <c r="U37" s="1301"/>
      <c r="V37" s="1301"/>
      <c r="W37" s="1301"/>
      <c r="X37" s="1301"/>
      <c r="Y37" s="1301"/>
      <c r="Z37" s="1301"/>
      <c r="AA37" s="1301"/>
      <c r="AB37" s="1301"/>
    </row>
    <row r="38" spans="1:28" ht="24.75">
      <c r="A38" s="1334" t="s">
        <v>910</v>
      </c>
      <c r="B38" s="1325"/>
      <c r="C38" s="1325"/>
      <c r="D38" s="1296"/>
      <c r="E38" s="1301"/>
      <c r="F38" s="1301"/>
      <c r="G38" s="1301"/>
      <c r="H38" s="1301"/>
      <c r="I38" s="1301"/>
      <c r="J38" s="1301"/>
      <c r="K38" s="1301"/>
      <c r="L38" s="1301"/>
      <c r="M38" s="1301"/>
      <c r="N38" s="1301"/>
      <c r="O38" s="1301"/>
      <c r="P38" s="1301"/>
      <c r="Q38" s="1301"/>
      <c r="R38" s="1301"/>
      <c r="S38" s="1301"/>
      <c r="T38" s="1301"/>
      <c r="U38" s="1301"/>
      <c r="V38" s="1301"/>
      <c r="W38" s="1301"/>
      <c r="X38" s="1301"/>
      <c r="Y38" s="1301"/>
      <c r="Z38" s="1301"/>
      <c r="AA38" s="1301"/>
      <c r="AB38" s="1301"/>
    </row>
    <row r="39" spans="1:28" ht="24.75">
      <c r="A39" s="1344"/>
      <c r="B39" s="1324" t="s">
        <v>109</v>
      </c>
      <c r="C39" s="1345" t="s">
        <v>110</v>
      </c>
      <c r="D39" s="1296"/>
      <c r="E39" s="1301"/>
      <c r="F39" s="1301"/>
      <c r="G39" s="1301"/>
      <c r="H39" s="1301"/>
      <c r="I39" s="1301"/>
      <c r="J39" s="1301"/>
      <c r="K39" s="1301"/>
      <c r="L39" s="1301"/>
      <c r="M39" s="1301"/>
      <c r="N39" s="1301"/>
      <c r="O39" s="1301"/>
      <c r="P39" s="1301"/>
      <c r="Q39" s="1301"/>
      <c r="R39" s="1301"/>
      <c r="S39" s="1301"/>
      <c r="T39" s="1301"/>
      <c r="U39" s="1301"/>
      <c r="V39" s="1301"/>
      <c r="W39" s="1301"/>
      <c r="X39" s="1301"/>
      <c r="Y39" s="1301"/>
      <c r="Z39" s="1301"/>
      <c r="AA39" s="1301"/>
      <c r="AB39" s="1301"/>
    </row>
    <row r="40" spans="1:28" ht="24.75">
      <c r="A40" s="1346"/>
      <c r="B40" s="1325" t="s">
        <v>831</v>
      </c>
      <c r="C40" s="1347" t="s">
        <v>583</v>
      </c>
      <c r="D40" s="1296"/>
      <c r="E40" s="1301"/>
      <c r="F40" s="1301"/>
      <c r="G40" s="1301"/>
      <c r="H40" s="1301"/>
      <c r="I40" s="1301"/>
      <c r="J40" s="1301"/>
      <c r="K40" s="1301"/>
      <c r="L40" s="1301"/>
      <c r="M40" s="1301"/>
      <c r="N40" s="1301"/>
      <c r="O40" s="1301"/>
      <c r="P40" s="1301"/>
      <c r="Q40" s="1301"/>
      <c r="R40" s="1301"/>
      <c r="S40" s="1301"/>
      <c r="T40" s="1301"/>
      <c r="U40" s="1301"/>
      <c r="V40" s="1301"/>
      <c r="W40" s="1301"/>
      <c r="X40" s="1301"/>
      <c r="Y40" s="1301"/>
      <c r="Z40" s="1301"/>
      <c r="AA40" s="1301"/>
      <c r="AB40" s="1301"/>
    </row>
    <row r="41" spans="1:28" ht="24.75">
      <c r="A41" s="1325"/>
      <c r="B41" s="1324" t="s">
        <v>1017</v>
      </c>
      <c r="C41" s="1339" t="s">
        <v>862</v>
      </c>
      <c r="D41" s="1296"/>
      <c r="E41" s="1301"/>
      <c r="F41" s="1301"/>
      <c r="G41" s="1301"/>
      <c r="H41" s="1301"/>
      <c r="I41" s="1301"/>
      <c r="J41" s="1301"/>
      <c r="K41" s="1301"/>
      <c r="L41" s="1301"/>
      <c r="M41" s="1301"/>
      <c r="N41" s="1301"/>
      <c r="O41" s="1301"/>
      <c r="P41" s="1301"/>
      <c r="Q41" s="1301"/>
      <c r="R41" s="1301"/>
      <c r="S41" s="1301"/>
      <c r="T41" s="1301"/>
      <c r="U41" s="1301"/>
      <c r="V41" s="1301"/>
      <c r="W41" s="1301"/>
      <c r="X41" s="1301"/>
      <c r="Y41" s="1301"/>
      <c r="Z41" s="1301"/>
      <c r="AA41" s="1301"/>
      <c r="AB41" s="1301"/>
    </row>
    <row r="42" spans="1:28" ht="24.75">
      <c r="A42" s="1346"/>
      <c r="B42" s="1332" t="s">
        <v>585</v>
      </c>
      <c r="C42" s="1338" t="s">
        <v>864</v>
      </c>
      <c r="D42" s="1296"/>
      <c r="E42" s="1301"/>
      <c r="F42" s="1301"/>
      <c r="G42" s="1301"/>
      <c r="H42" s="1301"/>
      <c r="I42" s="1301"/>
      <c r="J42" s="1301"/>
      <c r="K42" s="1301"/>
      <c r="L42" s="1301"/>
      <c r="M42" s="1301"/>
      <c r="N42" s="1301"/>
      <c r="O42" s="1301"/>
      <c r="P42" s="1301"/>
      <c r="Q42" s="1301"/>
      <c r="R42" s="1301"/>
      <c r="S42" s="1301"/>
      <c r="T42" s="1301"/>
      <c r="U42" s="1301"/>
      <c r="V42" s="1301"/>
      <c r="W42" s="1301"/>
      <c r="X42" s="1301"/>
      <c r="Y42" s="1301"/>
      <c r="Z42" s="1301"/>
      <c r="AA42" s="1301"/>
      <c r="AB42" s="1301"/>
    </row>
    <row r="43" spans="1:28" ht="24.75">
      <c r="A43" s="1325"/>
      <c r="B43" s="1332" t="s">
        <v>587</v>
      </c>
      <c r="C43" s="1338" t="s">
        <v>865</v>
      </c>
      <c r="D43" s="1296"/>
      <c r="E43" s="1301"/>
      <c r="F43" s="1301"/>
      <c r="G43" s="1301"/>
      <c r="H43" s="1301"/>
      <c r="I43" s="1301"/>
      <c r="J43" s="1301"/>
      <c r="K43" s="1301"/>
      <c r="L43" s="1301"/>
      <c r="M43" s="1301"/>
      <c r="N43" s="1301"/>
      <c r="O43" s="1301"/>
      <c r="P43" s="1301"/>
      <c r="Q43" s="1301"/>
      <c r="R43" s="1301"/>
      <c r="S43" s="1301"/>
      <c r="T43" s="1301"/>
      <c r="U43" s="1301"/>
      <c r="V43" s="1301"/>
      <c r="W43" s="1301"/>
      <c r="X43" s="1301"/>
      <c r="Y43" s="1301"/>
      <c r="Z43" s="1301"/>
      <c r="AA43" s="1301"/>
      <c r="AB43" s="1301"/>
    </row>
    <row r="44" spans="1:28" ht="24.75">
      <c r="A44" s="1325"/>
      <c r="B44" s="1332" t="s">
        <v>589</v>
      </c>
      <c r="C44" s="1339" t="s">
        <v>863</v>
      </c>
      <c r="D44" s="1296"/>
      <c r="E44" s="1301"/>
      <c r="F44" s="1301"/>
      <c r="G44" s="1301"/>
      <c r="H44" s="1301"/>
      <c r="I44" s="1301"/>
      <c r="J44" s="1301"/>
      <c r="K44" s="1301"/>
      <c r="L44" s="1301"/>
      <c r="M44" s="1301"/>
      <c r="N44" s="1301"/>
      <c r="O44" s="1301"/>
      <c r="P44" s="1301"/>
      <c r="Q44" s="1301"/>
      <c r="R44" s="1301"/>
      <c r="S44" s="1301"/>
      <c r="T44" s="1301"/>
      <c r="U44" s="1301"/>
      <c r="V44" s="1301"/>
      <c r="W44" s="1301"/>
      <c r="X44" s="1301"/>
      <c r="Y44" s="1301"/>
      <c r="Z44" s="1301"/>
      <c r="AA44" s="1301"/>
      <c r="AB44" s="1301"/>
    </row>
    <row r="45" spans="1:28" ht="24.75">
      <c r="A45" s="1325"/>
      <c r="B45" s="1332" t="s">
        <v>832</v>
      </c>
      <c r="C45" s="1348" t="s">
        <v>866</v>
      </c>
      <c r="D45" s="1296"/>
      <c r="E45" s="1301"/>
      <c r="F45" s="1301"/>
      <c r="G45" s="1301"/>
      <c r="H45" s="1301"/>
      <c r="I45" s="1301"/>
      <c r="J45" s="1301"/>
      <c r="K45" s="1301"/>
      <c r="L45" s="1301"/>
      <c r="M45" s="1301"/>
      <c r="N45" s="1301"/>
      <c r="O45" s="1301"/>
      <c r="P45" s="1301"/>
      <c r="Q45" s="1301"/>
      <c r="R45" s="1301"/>
      <c r="S45" s="1301"/>
      <c r="T45" s="1301"/>
      <c r="U45" s="1301"/>
      <c r="V45" s="1301"/>
      <c r="W45" s="1301"/>
      <c r="X45" s="1301"/>
      <c r="Y45" s="1301"/>
      <c r="Z45" s="1301"/>
      <c r="AA45" s="1301"/>
      <c r="AB45" s="1301"/>
    </row>
    <row r="46" spans="1:28" ht="24.75">
      <c r="A46" s="1325"/>
      <c r="B46" s="1325"/>
      <c r="C46" s="1338" t="s">
        <v>867</v>
      </c>
      <c r="D46" s="1296"/>
      <c r="E46" s="1301"/>
      <c r="F46" s="1301"/>
      <c r="G46" s="1301"/>
      <c r="H46" s="1301"/>
      <c r="I46" s="1301"/>
      <c r="J46" s="1301"/>
      <c r="K46" s="1301"/>
      <c r="L46" s="1301"/>
      <c r="M46" s="1301"/>
      <c r="N46" s="1301"/>
      <c r="O46" s="1301"/>
      <c r="P46" s="1301"/>
      <c r="Q46" s="1301"/>
      <c r="R46" s="1301"/>
      <c r="S46" s="1301"/>
      <c r="T46" s="1301"/>
      <c r="U46" s="1301"/>
      <c r="V46" s="1301"/>
      <c r="W46" s="1301"/>
      <c r="X46" s="1301"/>
      <c r="Y46" s="1301"/>
      <c r="Z46" s="1301"/>
      <c r="AA46" s="1301"/>
      <c r="AB46" s="1301"/>
    </row>
    <row r="47" spans="1:28" ht="24.75">
      <c r="A47" s="1325"/>
      <c r="B47" s="1335"/>
      <c r="C47" s="1338" t="s">
        <v>868</v>
      </c>
      <c r="D47" s="1296"/>
      <c r="E47" s="1301"/>
      <c r="F47" s="1301"/>
      <c r="G47" s="1301"/>
      <c r="H47" s="1301"/>
      <c r="I47" s="1301"/>
      <c r="J47" s="1301"/>
      <c r="K47" s="1301"/>
      <c r="L47" s="1301"/>
      <c r="M47" s="1301"/>
      <c r="N47" s="1301"/>
      <c r="O47" s="1301"/>
      <c r="P47" s="1301"/>
      <c r="Q47" s="1301"/>
      <c r="R47" s="1301"/>
      <c r="S47" s="1301"/>
      <c r="T47" s="1301"/>
      <c r="U47" s="1301"/>
      <c r="V47" s="1301"/>
      <c r="W47" s="1301"/>
      <c r="X47" s="1301"/>
      <c r="Y47" s="1301"/>
      <c r="Z47" s="1301"/>
      <c r="AA47" s="1301"/>
      <c r="AB47" s="1301"/>
    </row>
    <row r="48" spans="1:28" ht="24.75">
      <c r="A48" s="1325"/>
      <c r="B48" s="1335"/>
      <c r="C48" s="1339" t="s">
        <v>856</v>
      </c>
      <c r="D48" s="1296"/>
      <c r="E48" s="1301"/>
      <c r="F48" s="1301"/>
      <c r="G48" s="1301"/>
      <c r="H48" s="1301"/>
      <c r="I48" s="1301"/>
      <c r="J48" s="1301"/>
      <c r="K48" s="1301"/>
      <c r="L48" s="1301"/>
      <c r="M48" s="1301"/>
      <c r="N48" s="1301"/>
      <c r="O48" s="1301"/>
      <c r="P48" s="1301"/>
      <c r="Q48" s="1301"/>
      <c r="R48" s="1301"/>
      <c r="S48" s="1301"/>
      <c r="T48" s="1301"/>
      <c r="U48" s="1301"/>
      <c r="V48" s="1301"/>
      <c r="W48" s="1301"/>
      <c r="X48" s="1301"/>
      <c r="Y48" s="1301"/>
      <c r="Z48" s="1301"/>
      <c r="AA48" s="1301"/>
      <c r="AB48" s="1301"/>
    </row>
    <row r="49" spans="1:28" ht="37.5">
      <c r="A49" s="1325"/>
      <c r="B49" s="1335"/>
      <c r="C49" s="1338" t="s">
        <v>869</v>
      </c>
      <c r="D49" s="1296"/>
      <c r="E49" s="1301"/>
      <c r="F49" s="1301"/>
      <c r="G49" s="1301"/>
      <c r="H49" s="1301"/>
      <c r="I49" s="1301"/>
      <c r="J49" s="1301"/>
      <c r="K49" s="1301"/>
      <c r="L49" s="1301"/>
      <c r="M49" s="1301"/>
      <c r="N49" s="1301"/>
      <c r="O49" s="1301"/>
      <c r="P49" s="1301"/>
      <c r="Q49" s="1301"/>
      <c r="R49" s="1301"/>
      <c r="S49" s="1301"/>
      <c r="T49" s="1301"/>
      <c r="U49" s="1301"/>
      <c r="V49" s="1301"/>
      <c r="W49" s="1301"/>
      <c r="X49" s="1301"/>
      <c r="Y49" s="1301"/>
      <c r="Z49" s="1301"/>
      <c r="AA49" s="1301"/>
      <c r="AB49" s="1301"/>
    </row>
    <row r="50" spans="1:28" ht="24.75">
      <c r="A50" s="1325"/>
      <c r="B50" s="1335"/>
      <c r="C50" s="1349"/>
      <c r="D50" s="1296"/>
      <c r="E50" s="1301"/>
      <c r="F50" s="1301"/>
      <c r="G50" s="1301"/>
      <c r="H50" s="1301"/>
      <c r="I50" s="1301"/>
      <c r="J50" s="1301"/>
      <c r="K50" s="1301"/>
      <c r="L50" s="1301"/>
      <c r="M50" s="1301"/>
      <c r="N50" s="1301"/>
      <c r="O50" s="1301"/>
      <c r="P50" s="1301"/>
      <c r="Q50" s="1301"/>
      <c r="R50" s="1301"/>
      <c r="S50" s="1301"/>
      <c r="T50" s="1301"/>
      <c r="U50" s="1301"/>
      <c r="V50" s="1301"/>
      <c r="W50" s="1301"/>
      <c r="X50" s="1301"/>
      <c r="Y50" s="1301"/>
      <c r="Z50" s="1301"/>
      <c r="AA50" s="1301"/>
      <c r="AB50" s="1301"/>
    </row>
    <row r="51" spans="1:28" ht="24.75">
      <c r="A51" s="1325"/>
      <c r="B51" s="1350" t="s">
        <v>111</v>
      </c>
      <c r="C51" s="1345" t="s">
        <v>112</v>
      </c>
      <c r="D51" s="1296"/>
      <c r="E51" s="1301"/>
      <c r="F51" s="1301"/>
      <c r="G51" s="1301"/>
      <c r="H51" s="1301"/>
      <c r="I51" s="1301"/>
      <c r="J51" s="1301"/>
      <c r="K51" s="1301"/>
      <c r="L51" s="1301"/>
      <c r="M51" s="1301"/>
      <c r="N51" s="1301"/>
      <c r="O51" s="1301"/>
      <c r="P51" s="1301"/>
      <c r="Q51" s="1301"/>
      <c r="R51" s="1301"/>
      <c r="S51" s="1301"/>
      <c r="T51" s="1301"/>
      <c r="U51" s="1301"/>
      <c r="V51" s="1301"/>
      <c r="W51" s="1301"/>
      <c r="X51" s="1301"/>
      <c r="Y51" s="1301"/>
      <c r="Z51" s="1301"/>
      <c r="AA51" s="1301"/>
      <c r="AB51" s="1301"/>
    </row>
    <row r="52" spans="1:28" ht="24.75">
      <c r="A52" s="1351"/>
      <c r="B52" s="1352" t="s">
        <v>833</v>
      </c>
      <c r="C52" s="1353" t="s">
        <v>723</v>
      </c>
      <c r="D52" s="1296"/>
      <c r="E52" s="1301"/>
      <c r="F52" s="1301"/>
      <c r="G52" s="1301"/>
      <c r="H52" s="1301"/>
      <c r="I52" s="1301"/>
      <c r="J52" s="1301"/>
      <c r="K52" s="1301"/>
      <c r="L52" s="1301"/>
      <c r="M52" s="1301"/>
      <c r="N52" s="1301"/>
      <c r="O52" s="1301"/>
      <c r="P52" s="1301"/>
      <c r="Q52" s="1301"/>
      <c r="R52" s="1301"/>
      <c r="S52" s="1301"/>
      <c r="T52" s="1301"/>
      <c r="U52" s="1301"/>
      <c r="V52" s="1301"/>
      <c r="W52" s="1301"/>
      <c r="X52" s="1301"/>
      <c r="Y52" s="1301"/>
      <c r="Z52" s="1301"/>
      <c r="AA52" s="1301"/>
      <c r="AB52" s="1301"/>
    </row>
    <row r="53" spans="1:28" ht="24.75">
      <c r="A53" s="1325"/>
      <c r="B53" s="1354" t="s">
        <v>834</v>
      </c>
      <c r="C53" s="1355" t="s">
        <v>840</v>
      </c>
      <c r="D53" s="1296"/>
      <c r="E53" s="1301"/>
      <c r="F53" s="1301"/>
      <c r="G53" s="1301"/>
      <c r="H53" s="1301"/>
      <c r="I53" s="1301"/>
      <c r="J53" s="1301"/>
      <c r="K53" s="1301"/>
      <c r="L53" s="1301"/>
      <c r="M53" s="1301"/>
      <c r="N53" s="1301"/>
      <c r="O53" s="1301"/>
      <c r="P53" s="1301"/>
      <c r="Q53" s="1301"/>
      <c r="R53" s="1301"/>
      <c r="S53" s="1301"/>
      <c r="T53" s="1301"/>
      <c r="U53" s="1301"/>
      <c r="V53" s="1301"/>
      <c r="W53" s="1301"/>
      <c r="X53" s="1301"/>
      <c r="Y53" s="1301"/>
      <c r="Z53" s="1301"/>
      <c r="AA53" s="1301"/>
      <c r="AB53" s="1301"/>
    </row>
    <row r="54" spans="1:28" ht="24.75">
      <c r="A54" s="1351"/>
      <c r="B54" s="1326" t="s">
        <v>1017</v>
      </c>
      <c r="C54" s="1356" t="s">
        <v>841</v>
      </c>
      <c r="D54" s="1296"/>
      <c r="E54" s="1301"/>
      <c r="F54" s="1301"/>
      <c r="G54" s="1301"/>
      <c r="H54" s="1301"/>
      <c r="I54" s="1301"/>
      <c r="J54" s="1301"/>
      <c r="K54" s="1301"/>
      <c r="L54" s="1301"/>
      <c r="M54" s="1301"/>
      <c r="N54" s="1301"/>
      <c r="O54" s="1301"/>
      <c r="P54" s="1301"/>
      <c r="Q54" s="1301"/>
      <c r="R54" s="1301"/>
      <c r="S54" s="1301"/>
      <c r="T54" s="1301"/>
      <c r="U54" s="1301"/>
      <c r="V54" s="1301"/>
      <c r="W54" s="1301"/>
      <c r="X54" s="1301"/>
      <c r="Y54" s="1301"/>
      <c r="Z54" s="1301"/>
      <c r="AA54" s="1301"/>
      <c r="AB54" s="1301"/>
    </row>
    <row r="55" spans="1:28" ht="24.75">
      <c r="A55" s="1351"/>
      <c r="B55" s="1357" t="s">
        <v>593</v>
      </c>
      <c r="C55" s="1356" t="s">
        <v>842</v>
      </c>
      <c r="D55" s="1296"/>
      <c r="E55" s="1301"/>
      <c r="F55" s="1301"/>
      <c r="G55" s="1301"/>
      <c r="H55" s="1301"/>
      <c r="I55" s="1301"/>
      <c r="J55" s="1301"/>
      <c r="K55" s="1301"/>
      <c r="L55" s="1301"/>
      <c r="M55" s="1301"/>
      <c r="N55" s="1301"/>
      <c r="O55" s="1301"/>
      <c r="P55" s="1301"/>
      <c r="Q55" s="1301"/>
      <c r="R55" s="1301"/>
      <c r="S55" s="1301"/>
      <c r="T55" s="1301"/>
      <c r="U55" s="1301"/>
      <c r="V55" s="1301"/>
      <c r="W55" s="1301"/>
      <c r="X55" s="1301"/>
      <c r="Y55" s="1301"/>
      <c r="Z55" s="1301"/>
      <c r="AA55" s="1301"/>
      <c r="AB55" s="1301"/>
    </row>
    <row r="56" spans="1:28" ht="24.75">
      <c r="A56" s="1325"/>
      <c r="B56" s="1332" t="s">
        <v>594</v>
      </c>
      <c r="C56" s="1358" t="s">
        <v>854</v>
      </c>
      <c r="D56" s="1296"/>
      <c r="E56" s="1301"/>
      <c r="F56" s="1301"/>
      <c r="G56" s="1301"/>
      <c r="H56" s="1301"/>
      <c r="I56" s="1301"/>
      <c r="J56" s="1301"/>
      <c r="K56" s="1301"/>
      <c r="L56" s="1301"/>
      <c r="M56" s="1301"/>
      <c r="N56" s="1301"/>
      <c r="O56" s="1301"/>
      <c r="P56" s="1301"/>
      <c r="Q56" s="1301"/>
      <c r="R56" s="1301"/>
      <c r="S56" s="1301"/>
      <c r="T56" s="1301"/>
      <c r="U56" s="1301"/>
      <c r="V56" s="1301"/>
      <c r="W56" s="1301"/>
      <c r="X56" s="1301"/>
      <c r="Y56" s="1301"/>
      <c r="Z56" s="1301"/>
      <c r="AA56" s="1301"/>
      <c r="AB56" s="1301"/>
    </row>
    <row r="57" spans="1:28" ht="24.75">
      <c r="A57" s="1325"/>
      <c r="B57" s="1332" t="s">
        <v>595</v>
      </c>
      <c r="C57" s="1359" t="s">
        <v>859</v>
      </c>
      <c r="D57" s="1296"/>
      <c r="E57" s="1301"/>
      <c r="F57" s="1301"/>
      <c r="G57" s="1301"/>
      <c r="H57" s="1301"/>
      <c r="I57" s="1301"/>
      <c r="J57" s="1301"/>
      <c r="K57" s="1301"/>
      <c r="L57" s="1301"/>
      <c r="M57" s="1301"/>
      <c r="N57" s="1301"/>
      <c r="O57" s="1301"/>
      <c r="P57" s="1301"/>
      <c r="Q57" s="1301"/>
      <c r="R57" s="1301"/>
      <c r="S57" s="1301"/>
      <c r="T57" s="1301"/>
      <c r="U57" s="1301"/>
      <c r="V57" s="1301"/>
      <c r="W57" s="1301"/>
      <c r="X57" s="1301"/>
      <c r="Y57" s="1301"/>
      <c r="Z57" s="1301"/>
      <c r="AA57" s="1301"/>
      <c r="AB57" s="1301"/>
    </row>
    <row r="58" spans="1:28" ht="24.75">
      <c r="A58" s="1325"/>
      <c r="B58" s="1332" t="s">
        <v>596</v>
      </c>
      <c r="C58" s="1348" t="s">
        <v>857</v>
      </c>
      <c r="D58" s="1296"/>
      <c r="E58" s="1301"/>
      <c r="F58" s="1301"/>
      <c r="G58" s="1301"/>
      <c r="H58" s="1301"/>
      <c r="I58" s="1301"/>
      <c r="J58" s="1301"/>
      <c r="K58" s="1301"/>
      <c r="L58" s="1301"/>
      <c r="M58" s="1301"/>
      <c r="N58" s="1301"/>
      <c r="O58" s="1301"/>
      <c r="P58" s="1301"/>
      <c r="Q58" s="1301"/>
      <c r="R58" s="1301"/>
      <c r="S58" s="1301"/>
      <c r="T58" s="1301"/>
      <c r="U58" s="1301"/>
      <c r="V58" s="1301"/>
      <c r="W58" s="1301"/>
      <c r="X58" s="1301"/>
      <c r="Y58" s="1301"/>
      <c r="Z58" s="1301"/>
      <c r="AA58" s="1301"/>
      <c r="AB58" s="1301"/>
    </row>
    <row r="59" spans="1:28" ht="24.75">
      <c r="A59" s="1351"/>
      <c r="B59" s="1351"/>
      <c r="C59" s="1360" t="s">
        <v>855</v>
      </c>
      <c r="D59" s="1296"/>
      <c r="E59" s="1301"/>
      <c r="F59" s="1301"/>
      <c r="G59" s="1301"/>
      <c r="H59" s="1301"/>
      <c r="I59" s="1301"/>
      <c r="J59" s="1301"/>
      <c r="K59" s="1301"/>
      <c r="L59" s="1301"/>
      <c r="M59" s="1301"/>
      <c r="N59" s="1301"/>
      <c r="O59" s="1301"/>
      <c r="P59" s="1301"/>
      <c r="Q59" s="1301"/>
      <c r="R59" s="1301"/>
      <c r="S59" s="1301"/>
      <c r="T59" s="1301"/>
      <c r="U59" s="1301"/>
      <c r="V59" s="1301"/>
      <c r="W59" s="1301"/>
      <c r="X59" s="1301"/>
      <c r="Y59" s="1301"/>
      <c r="Z59" s="1301"/>
      <c r="AA59" s="1301"/>
      <c r="AB59" s="1301"/>
    </row>
    <row r="60" spans="1:28" ht="24.75">
      <c r="A60" s="1325"/>
      <c r="B60" s="1325"/>
      <c r="C60" s="1359" t="s">
        <v>860</v>
      </c>
      <c r="D60" s="1296"/>
      <c r="E60" s="1301"/>
      <c r="F60" s="1301"/>
      <c r="G60" s="1301"/>
      <c r="H60" s="1301"/>
      <c r="I60" s="1301"/>
      <c r="J60" s="1301"/>
      <c r="K60" s="1301"/>
      <c r="L60" s="1301"/>
      <c r="M60" s="1301"/>
      <c r="N60" s="1301"/>
      <c r="O60" s="1301"/>
      <c r="P60" s="1301"/>
      <c r="Q60" s="1301"/>
      <c r="R60" s="1301"/>
      <c r="S60" s="1301"/>
      <c r="T60" s="1301"/>
      <c r="U60" s="1301"/>
      <c r="V60" s="1301"/>
      <c r="W60" s="1301"/>
      <c r="X60" s="1301"/>
      <c r="Y60" s="1301"/>
      <c r="Z60" s="1301"/>
      <c r="AA60" s="1301"/>
      <c r="AB60" s="1301"/>
    </row>
    <row r="61" spans="1:28" ht="24.75">
      <c r="A61" s="1325"/>
      <c r="B61" s="1325"/>
      <c r="C61" s="1348" t="s">
        <v>858</v>
      </c>
      <c r="D61" s="1296"/>
      <c r="E61" s="1301"/>
      <c r="F61" s="1301"/>
      <c r="G61" s="1301"/>
      <c r="H61" s="1301"/>
      <c r="I61" s="1301"/>
      <c r="J61" s="1301"/>
      <c r="K61" s="1301"/>
      <c r="L61" s="1301"/>
      <c r="M61" s="1301"/>
      <c r="N61" s="1301"/>
      <c r="O61" s="1301"/>
      <c r="P61" s="1301"/>
      <c r="Q61" s="1301"/>
      <c r="R61" s="1301"/>
      <c r="S61" s="1301"/>
      <c r="T61" s="1301"/>
      <c r="U61" s="1301"/>
      <c r="V61" s="1301"/>
      <c r="W61" s="1301"/>
      <c r="X61" s="1301"/>
      <c r="Y61" s="1301"/>
      <c r="Z61" s="1301"/>
      <c r="AA61" s="1301"/>
      <c r="AB61" s="1301"/>
    </row>
    <row r="62" spans="1:28" ht="24.75">
      <c r="A62" s="1325"/>
      <c r="B62" s="1325"/>
      <c r="C62" s="1358" t="s">
        <v>856</v>
      </c>
      <c r="D62" s="1296"/>
      <c r="E62" s="1301"/>
      <c r="F62" s="1301"/>
      <c r="G62" s="1301"/>
      <c r="H62" s="1301"/>
      <c r="I62" s="1301"/>
      <c r="J62" s="1301"/>
      <c r="K62" s="1301"/>
      <c r="L62" s="1301"/>
      <c r="M62" s="1301"/>
      <c r="N62" s="1301"/>
      <c r="O62" s="1301"/>
      <c r="P62" s="1301"/>
      <c r="Q62" s="1301"/>
      <c r="R62" s="1301"/>
      <c r="S62" s="1301"/>
      <c r="T62" s="1301"/>
      <c r="U62" s="1301"/>
      <c r="V62" s="1301"/>
      <c r="W62" s="1301"/>
      <c r="X62" s="1301"/>
      <c r="Y62" s="1301"/>
      <c r="Z62" s="1301"/>
      <c r="AA62" s="1301"/>
      <c r="AB62" s="1301"/>
    </row>
    <row r="63" spans="1:28" ht="24.75">
      <c r="A63" s="1325"/>
      <c r="B63" s="1325"/>
      <c r="C63" s="1359" t="s">
        <v>861</v>
      </c>
      <c r="D63" s="1296"/>
      <c r="E63" s="1301"/>
      <c r="F63" s="1301"/>
      <c r="G63" s="1301"/>
      <c r="H63" s="1301"/>
      <c r="I63" s="1301"/>
      <c r="J63" s="1301"/>
      <c r="K63" s="1301"/>
      <c r="L63" s="1301"/>
      <c r="M63" s="1301"/>
      <c r="N63" s="1301"/>
      <c r="O63" s="1301"/>
      <c r="P63" s="1301"/>
      <c r="Q63" s="1301"/>
      <c r="R63" s="1301"/>
      <c r="S63" s="1301"/>
      <c r="T63" s="1301"/>
      <c r="U63" s="1301"/>
      <c r="V63" s="1301"/>
      <c r="W63" s="1301"/>
      <c r="X63" s="1301"/>
      <c r="Y63" s="1301"/>
      <c r="Z63" s="1301"/>
      <c r="AA63" s="1301"/>
      <c r="AB63" s="1301"/>
    </row>
    <row r="64" spans="1:28" ht="24.75">
      <c r="A64" s="1325"/>
      <c r="B64" s="1325"/>
      <c r="C64" s="1335"/>
      <c r="D64" s="1296"/>
      <c r="E64" s="1301"/>
      <c r="F64" s="1301"/>
      <c r="G64" s="1301"/>
      <c r="H64" s="1301"/>
      <c r="I64" s="1301"/>
      <c r="J64" s="1301"/>
      <c r="K64" s="1301"/>
      <c r="L64" s="1301"/>
      <c r="M64" s="1301"/>
      <c r="N64" s="1301"/>
      <c r="O64" s="1301"/>
      <c r="P64" s="1301"/>
      <c r="Q64" s="1301"/>
      <c r="R64" s="1301"/>
      <c r="S64" s="1301"/>
      <c r="T64" s="1301"/>
      <c r="U64" s="1301"/>
      <c r="V64" s="1301"/>
      <c r="W64" s="1301"/>
      <c r="X64" s="1301"/>
      <c r="Y64" s="1301"/>
      <c r="Z64" s="1301"/>
      <c r="AA64" s="1301"/>
      <c r="AB64" s="1301"/>
    </row>
    <row r="65" spans="1:28" ht="24.75">
      <c r="A65" s="1325"/>
      <c r="B65" s="1325"/>
      <c r="C65" s="1324" t="s">
        <v>113</v>
      </c>
      <c r="D65" s="1296"/>
      <c r="E65" s="1301"/>
      <c r="F65" s="1301"/>
      <c r="G65" s="1301"/>
      <c r="H65" s="1301"/>
      <c r="I65" s="1301"/>
      <c r="J65" s="1301"/>
      <c r="K65" s="1301"/>
      <c r="L65" s="1301"/>
      <c r="M65" s="1301"/>
      <c r="N65" s="1301"/>
      <c r="O65" s="1301"/>
      <c r="P65" s="1301"/>
      <c r="Q65" s="1301"/>
      <c r="R65" s="1301"/>
      <c r="S65" s="1301"/>
      <c r="T65" s="1301"/>
      <c r="U65" s="1301"/>
      <c r="V65" s="1301"/>
      <c r="W65" s="1301"/>
      <c r="X65" s="1301"/>
      <c r="Y65" s="1301"/>
      <c r="Z65" s="1301"/>
      <c r="AA65" s="1301"/>
      <c r="AB65" s="1301"/>
    </row>
    <row r="66" spans="1:28" ht="24.75">
      <c r="A66" s="1325"/>
      <c r="B66" s="1325"/>
      <c r="C66" s="1361" t="s">
        <v>723</v>
      </c>
      <c r="D66" s="1296"/>
      <c r="E66" s="1301"/>
      <c r="F66" s="1301"/>
      <c r="G66" s="1301"/>
      <c r="H66" s="1301"/>
      <c r="I66" s="1301"/>
      <c r="J66" s="1301"/>
      <c r="K66" s="1301"/>
      <c r="L66" s="1301"/>
      <c r="M66" s="1301"/>
      <c r="N66" s="1301"/>
      <c r="O66" s="1301"/>
      <c r="P66" s="1301"/>
      <c r="Q66" s="1301"/>
      <c r="R66" s="1301"/>
      <c r="S66" s="1301"/>
      <c r="T66" s="1301"/>
      <c r="U66" s="1301"/>
      <c r="V66" s="1301"/>
      <c r="W66" s="1301"/>
      <c r="X66" s="1301"/>
      <c r="Y66" s="1301"/>
      <c r="Z66" s="1301"/>
      <c r="AA66" s="1301"/>
      <c r="AB66" s="1301"/>
    </row>
    <row r="67" spans="1:28" ht="24.75">
      <c r="A67" s="1325"/>
      <c r="B67" s="1325"/>
      <c r="C67" s="1355" t="s">
        <v>840</v>
      </c>
      <c r="D67" s="1296"/>
      <c r="E67" s="1301"/>
      <c r="F67" s="1301"/>
      <c r="G67" s="1301"/>
      <c r="H67" s="1301"/>
      <c r="I67" s="1301"/>
      <c r="J67" s="1301"/>
      <c r="K67" s="1301"/>
      <c r="L67" s="1301"/>
      <c r="M67" s="1301"/>
      <c r="N67" s="1301"/>
      <c r="O67" s="1301"/>
      <c r="P67" s="1301"/>
      <c r="Q67" s="1301"/>
      <c r="R67" s="1301"/>
      <c r="S67" s="1301"/>
      <c r="T67" s="1301"/>
      <c r="U67" s="1301"/>
      <c r="V67" s="1301"/>
      <c r="W67" s="1301"/>
      <c r="X67" s="1301"/>
      <c r="Y67" s="1301"/>
      <c r="Z67" s="1301"/>
      <c r="AA67" s="1301"/>
      <c r="AB67" s="1301"/>
    </row>
    <row r="68" spans="1:28" ht="24.75">
      <c r="A68" s="1325"/>
      <c r="B68" s="1325"/>
      <c r="C68" s="1355" t="s">
        <v>841</v>
      </c>
      <c r="D68" s="1296"/>
      <c r="E68" s="1301"/>
      <c r="F68" s="1301"/>
      <c r="G68" s="1301"/>
      <c r="H68" s="1301"/>
      <c r="I68" s="1301"/>
      <c r="J68" s="1301"/>
      <c r="K68" s="1301"/>
      <c r="L68" s="1301"/>
      <c r="M68" s="1301"/>
      <c r="N68" s="1301"/>
      <c r="O68" s="1301"/>
      <c r="P68" s="1301"/>
      <c r="Q68" s="1301"/>
      <c r="R68" s="1301"/>
      <c r="S68" s="1301"/>
      <c r="T68" s="1301"/>
      <c r="U68" s="1301"/>
      <c r="V68" s="1301"/>
      <c r="W68" s="1301"/>
      <c r="X68" s="1301"/>
      <c r="Y68" s="1301"/>
      <c r="Z68" s="1301"/>
      <c r="AA68" s="1301"/>
      <c r="AB68" s="1301"/>
    </row>
    <row r="69" spans="1:28" ht="24.75">
      <c r="A69" s="1325"/>
      <c r="B69" s="1325"/>
      <c r="C69" s="1355" t="s">
        <v>842</v>
      </c>
      <c r="D69" s="1296"/>
      <c r="E69" s="1301"/>
      <c r="F69" s="1301"/>
      <c r="G69" s="1301"/>
      <c r="H69" s="1301"/>
      <c r="I69" s="1301"/>
      <c r="J69" s="1301"/>
      <c r="K69" s="1301"/>
      <c r="L69" s="1301"/>
      <c r="M69" s="1301"/>
      <c r="N69" s="1301"/>
      <c r="O69" s="1301"/>
      <c r="P69" s="1301"/>
      <c r="Q69" s="1301"/>
      <c r="R69" s="1301"/>
      <c r="S69" s="1301"/>
      <c r="T69" s="1301"/>
      <c r="U69" s="1301"/>
      <c r="V69" s="1301"/>
      <c r="W69" s="1301"/>
      <c r="X69" s="1301"/>
      <c r="Y69" s="1301"/>
      <c r="Z69" s="1301"/>
      <c r="AA69" s="1301"/>
      <c r="AB69" s="1301"/>
    </row>
    <row r="70" spans="1:28" ht="24.75">
      <c r="A70" s="1325"/>
      <c r="B70" s="1325"/>
      <c r="C70" s="1358" t="s">
        <v>854</v>
      </c>
      <c r="D70" s="1296"/>
      <c r="E70" s="1301"/>
      <c r="F70" s="1301"/>
      <c r="G70" s="1301"/>
      <c r="H70" s="1301"/>
      <c r="I70" s="1301"/>
      <c r="J70" s="1301"/>
      <c r="K70" s="1301"/>
      <c r="L70" s="1301"/>
      <c r="M70" s="1301"/>
      <c r="N70" s="1301"/>
      <c r="O70" s="1301"/>
      <c r="P70" s="1301"/>
      <c r="Q70" s="1301"/>
      <c r="R70" s="1301"/>
      <c r="S70" s="1301"/>
      <c r="T70" s="1301"/>
      <c r="U70" s="1301"/>
      <c r="V70" s="1301"/>
      <c r="W70" s="1301"/>
      <c r="X70" s="1301"/>
      <c r="Y70" s="1301"/>
      <c r="Z70" s="1301"/>
      <c r="AA70" s="1301"/>
      <c r="AB70" s="1301"/>
    </row>
    <row r="71" spans="1:28" ht="24.75">
      <c r="A71" s="1325"/>
      <c r="B71" s="1325"/>
      <c r="C71" s="1359" t="s">
        <v>859</v>
      </c>
      <c r="D71" s="1296"/>
      <c r="E71" s="1301"/>
      <c r="F71" s="1301"/>
      <c r="G71" s="1301"/>
      <c r="H71" s="1301"/>
      <c r="I71" s="1301"/>
      <c r="J71" s="1301"/>
      <c r="K71" s="1301"/>
      <c r="L71" s="1301"/>
      <c r="M71" s="1301"/>
      <c r="N71" s="1301"/>
      <c r="O71" s="1301"/>
      <c r="P71" s="1301"/>
      <c r="Q71" s="1301"/>
      <c r="R71" s="1301"/>
      <c r="S71" s="1301"/>
      <c r="T71" s="1301"/>
      <c r="U71" s="1301"/>
      <c r="V71" s="1301"/>
      <c r="W71" s="1301"/>
      <c r="X71" s="1301"/>
      <c r="Y71" s="1301"/>
      <c r="Z71" s="1301"/>
      <c r="AA71" s="1301"/>
      <c r="AB71" s="1301"/>
    </row>
    <row r="72" spans="1:28" ht="24.75">
      <c r="A72" s="1325"/>
      <c r="B72" s="1325"/>
      <c r="C72" s="1348" t="s">
        <v>857</v>
      </c>
      <c r="D72" s="1296"/>
      <c r="E72" s="1301"/>
      <c r="F72" s="1301"/>
      <c r="G72" s="1301"/>
      <c r="H72" s="1301"/>
      <c r="I72" s="1301"/>
      <c r="J72" s="1301"/>
      <c r="K72" s="1301"/>
      <c r="L72" s="1301"/>
      <c r="M72" s="1301"/>
      <c r="N72" s="1301"/>
      <c r="O72" s="1301"/>
      <c r="P72" s="1301"/>
      <c r="Q72" s="1301"/>
      <c r="R72" s="1301"/>
      <c r="S72" s="1301"/>
      <c r="T72" s="1301"/>
      <c r="U72" s="1301"/>
      <c r="V72" s="1301"/>
      <c r="W72" s="1301"/>
      <c r="X72" s="1301"/>
      <c r="Y72" s="1301"/>
      <c r="Z72" s="1301"/>
      <c r="AA72" s="1301"/>
      <c r="AB72" s="1301"/>
    </row>
    <row r="73" spans="1:28" ht="24.75">
      <c r="A73" s="1325"/>
      <c r="B73" s="1325"/>
      <c r="C73" s="1358" t="s">
        <v>855</v>
      </c>
      <c r="D73" s="1296"/>
      <c r="E73" s="1301"/>
      <c r="F73" s="1301"/>
      <c r="G73" s="1301"/>
      <c r="H73" s="1301"/>
      <c r="I73" s="1301"/>
      <c r="J73" s="1301"/>
      <c r="K73" s="1301"/>
      <c r="L73" s="1301"/>
      <c r="M73" s="1301"/>
      <c r="N73" s="1301"/>
      <c r="O73" s="1301"/>
      <c r="P73" s="1301"/>
      <c r="Q73" s="1301"/>
      <c r="R73" s="1301"/>
      <c r="S73" s="1301"/>
      <c r="T73" s="1301"/>
      <c r="U73" s="1301"/>
      <c r="V73" s="1301"/>
      <c r="W73" s="1301"/>
      <c r="X73" s="1301"/>
      <c r="Y73" s="1301"/>
      <c r="Z73" s="1301"/>
      <c r="AA73" s="1301"/>
      <c r="AB73" s="1301"/>
    </row>
    <row r="74" spans="1:28" ht="24.75">
      <c r="A74" s="1325"/>
      <c r="B74" s="1325"/>
      <c r="C74" s="1359" t="s">
        <v>860</v>
      </c>
      <c r="D74" s="1296"/>
      <c r="E74" s="1301"/>
      <c r="F74" s="1301"/>
      <c r="G74" s="1301"/>
      <c r="H74" s="1301"/>
      <c r="I74" s="1301"/>
      <c r="J74" s="1301"/>
      <c r="K74" s="1301"/>
      <c r="L74" s="1301"/>
      <c r="M74" s="1301"/>
      <c r="N74" s="1301"/>
      <c r="O74" s="1301"/>
      <c r="P74" s="1301"/>
      <c r="Q74" s="1301"/>
      <c r="R74" s="1301"/>
      <c r="S74" s="1301"/>
      <c r="T74" s="1301"/>
      <c r="U74" s="1301"/>
      <c r="V74" s="1301"/>
      <c r="W74" s="1301"/>
      <c r="X74" s="1301"/>
      <c r="Y74" s="1301"/>
      <c r="Z74" s="1301"/>
      <c r="AA74" s="1301"/>
      <c r="AB74" s="1301"/>
    </row>
    <row r="75" spans="1:28" ht="24.75">
      <c r="A75" s="1325"/>
      <c r="B75" s="1325"/>
      <c r="C75" s="1348" t="s">
        <v>858</v>
      </c>
      <c r="D75" s="1296"/>
      <c r="E75" s="1301"/>
      <c r="F75" s="1301"/>
      <c r="G75" s="1301"/>
      <c r="H75" s="1301"/>
      <c r="I75" s="1301"/>
      <c r="J75" s="1301"/>
      <c r="K75" s="1301"/>
      <c r="L75" s="1301"/>
      <c r="M75" s="1301"/>
      <c r="N75" s="1301"/>
      <c r="O75" s="1301"/>
      <c r="P75" s="1301"/>
      <c r="Q75" s="1301"/>
      <c r="R75" s="1301"/>
      <c r="S75" s="1301"/>
      <c r="T75" s="1301"/>
      <c r="U75" s="1301"/>
      <c r="V75" s="1301"/>
      <c r="W75" s="1301"/>
      <c r="X75" s="1301"/>
      <c r="Y75" s="1301"/>
      <c r="Z75" s="1301"/>
      <c r="AA75" s="1301"/>
      <c r="AB75" s="1301"/>
    </row>
    <row r="76" spans="1:28" ht="24.75">
      <c r="A76" s="1325"/>
      <c r="B76" s="1325"/>
      <c r="C76" s="1358" t="s">
        <v>856</v>
      </c>
      <c r="D76" s="1296"/>
      <c r="E76" s="1301"/>
      <c r="F76" s="1301"/>
      <c r="G76" s="1301"/>
      <c r="H76" s="1301"/>
      <c r="I76" s="1301"/>
      <c r="J76" s="1301"/>
      <c r="K76" s="1301"/>
      <c r="L76" s="1301"/>
      <c r="M76" s="1301"/>
      <c r="N76" s="1301"/>
      <c r="O76" s="1301"/>
      <c r="P76" s="1301"/>
      <c r="Q76" s="1301"/>
      <c r="R76" s="1301"/>
      <c r="S76" s="1301"/>
      <c r="T76" s="1301"/>
      <c r="U76" s="1301"/>
      <c r="V76" s="1301"/>
      <c r="W76" s="1301"/>
      <c r="X76" s="1301"/>
      <c r="Y76" s="1301"/>
      <c r="Z76" s="1301"/>
      <c r="AA76" s="1301"/>
      <c r="AB76" s="1301"/>
    </row>
    <row r="77" spans="1:28" ht="24.75">
      <c r="A77" s="1325"/>
      <c r="B77" s="1325"/>
      <c r="C77" s="1359" t="s">
        <v>861</v>
      </c>
      <c r="D77" s="1296"/>
      <c r="E77" s="1301"/>
      <c r="F77" s="1301"/>
      <c r="G77" s="1301"/>
      <c r="H77" s="1301"/>
      <c r="I77" s="1301"/>
      <c r="J77" s="1301"/>
      <c r="K77" s="1301"/>
      <c r="L77" s="1301"/>
      <c r="M77" s="1301"/>
      <c r="N77" s="1301"/>
      <c r="O77" s="1301"/>
      <c r="P77" s="1301"/>
      <c r="Q77" s="1301"/>
      <c r="R77" s="1301"/>
      <c r="S77" s="1301"/>
      <c r="T77" s="1301"/>
      <c r="U77" s="1301"/>
      <c r="V77" s="1301"/>
      <c r="W77" s="1301"/>
      <c r="X77" s="1301"/>
      <c r="Y77" s="1301"/>
      <c r="Z77" s="1301"/>
      <c r="AA77" s="1301"/>
      <c r="AB77" s="1301"/>
    </row>
    <row r="78" spans="1:28" ht="24.75">
      <c r="A78" s="1325"/>
      <c r="B78" s="1325"/>
      <c r="C78" s="1335"/>
      <c r="D78" s="1296"/>
      <c r="E78" s="1301"/>
      <c r="F78" s="1301"/>
      <c r="G78" s="1301"/>
      <c r="H78" s="1301"/>
      <c r="I78" s="1301"/>
      <c r="J78" s="1301"/>
      <c r="K78" s="1301"/>
      <c r="L78" s="1301"/>
      <c r="M78" s="1301"/>
      <c r="N78" s="1301"/>
      <c r="O78" s="1301"/>
      <c r="P78" s="1301"/>
      <c r="Q78" s="1301"/>
      <c r="R78" s="1301"/>
      <c r="S78" s="1301"/>
      <c r="T78" s="1301"/>
      <c r="U78" s="1301"/>
      <c r="V78" s="1301"/>
      <c r="W78" s="1301"/>
      <c r="X78" s="1301"/>
      <c r="Y78" s="1301"/>
      <c r="Z78" s="1301"/>
      <c r="AA78" s="1301"/>
      <c r="AB78" s="1301"/>
    </row>
    <row r="79" spans="1:28" ht="24.75">
      <c r="A79" s="1324" t="s">
        <v>816</v>
      </c>
      <c r="B79" s="1325"/>
      <c r="C79" s="1324"/>
      <c r="D79" s="1296"/>
      <c r="E79" s="1301"/>
      <c r="F79" s="1301"/>
      <c r="G79" s="1301"/>
      <c r="H79" s="1301"/>
      <c r="I79" s="1301"/>
      <c r="J79" s="1301"/>
      <c r="K79" s="1301"/>
      <c r="L79" s="1301"/>
      <c r="M79" s="1301"/>
      <c r="N79" s="1301"/>
      <c r="O79" s="1301"/>
      <c r="P79" s="1301"/>
      <c r="Q79" s="1301"/>
      <c r="R79" s="1301"/>
      <c r="S79" s="1301"/>
      <c r="T79" s="1301"/>
      <c r="U79" s="1301"/>
      <c r="V79" s="1301"/>
      <c r="W79" s="1301"/>
      <c r="X79" s="1301"/>
      <c r="Y79" s="1301"/>
      <c r="Z79" s="1301"/>
      <c r="AA79" s="1301"/>
      <c r="AB79" s="1301"/>
    </row>
    <row r="80" spans="1:28" ht="24.75">
      <c r="A80" s="1324" t="s">
        <v>598</v>
      </c>
      <c r="B80" s="1325"/>
      <c r="C80" s="1324"/>
      <c r="D80" s="1296"/>
      <c r="E80" s="1301"/>
      <c r="F80" s="1301"/>
      <c r="G80" s="1301"/>
      <c r="H80" s="1301"/>
      <c r="I80" s="1301"/>
      <c r="J80" s="1301"/>
      <c r="K80" s="1301"/>
      <c r="L80" s="1301"/>
      <c r="M80" s="1301"/>
      <c r="N80" s="1301"/>
      <c r="O80" s="1301"/>
      <c r="P80" s="1301"/>
      <c r="Q80" s="1301"/>
      <c r="R80" s="1301"/>
      <c r="S80" s="1301"/>
      <c r="T80" s="1301"/>
      <c r="U80" s="1301"/>
      <c r="V80" s="1301"/>
      <c r="W80" s="1301"/>
      <c r="X80" s="1301"/>
      <c r="Y80" s="1301"/>
      <c r="Z80" s="1301"/>
      <c r="AA80" s="1301"/>
      <c r="AB80" s="1301"/>
    </row>
    <row r="81" spans="1:28" ht="24.75">
      <c r="A81" s="1331" t="s">
        <v>914</v>
      </c>
      <c r="B81" s="1325"/>
      <c r="C81" s="1324"/>
      <c r="D81" s="1296"/>
      <c r="E81" s="1301"/>
      <c r="F81" s="1301"/>
      <c r="G81" s="1301"/>
      <c r="H81" s="1301"/>
      <c r="I81" s="1301"/>
      <c r="J81" s="1301"/>
      <c r="K81" s="1301"/>
      <c r="L81" s="1301"/>
      <c r="M81" s="1301"/>
      <c r="N81" s="1301"/>
      <c r="O81" s="1301"/>
      <c r="P81" s="1301"/>
      <c r="Q81" s="1301"/>
      <c r="R81" s="1301"/>
      <c r="S81" s="1301"/>
      <c r="T81" s="1301"/>
      <c r="U81" s="1301"/>
      <c r="V81" s="1301"/>
      <c r="W81" s="1301"/>
      <c r="X81" s="1301"/>
      <c r="Y81" s="1301"/>
      <c r="Z81" s="1301"/>
      <c r="AA81" s="1301"/>
      <c r="AB81" s="1301"/>
    </row>
    <row r="82" spans="1:28" ht="24.75">
      <c r="A82" s="1341" t="s">
        <v>554</v>
      </c>
      <c r="B82" s="1325"/>
      <c r="C82" s="1324"/>
      <c r="D82" s="1296"/>
      <c r="E82" s="1301"/>
      <c r="F82" s="1301"/>
      <c r="G82" s="1301"/>
      <c r="H82" s="1301"/>
      <c r="I82" s="1301"/>
      <c r="J82" s="1301"/>
      <c r="K82" s="1301"/>
      <c r="L82" s="1301"/>
      <c r="M82" s="1301"/>
      <c r="N82" s="1301"/>
      <c r="O82" s="1301"/>
      <c r="P82" s="1301"/>
      <c r="Q82" s="1301"/>
      <c r="R82" s="1301"/>
      <c r="S82" s="1301"/>
      <c r="T82" s="1301"/>
      <c r="U82" s="1301"/>
      <c r="V82" s="1301"/>
      <c r="W82" s="1301"/>
      <c r="X82" s="1301"/>
      <c r="Y82" s="1301"/>
      <c r="Z82" s="1301"/>
      <c r="AA82" s="1301"/>
      <c r="AB82" s="1301"/>
    </row>
    <row r="83" spans="1:28" ht="24.75">
      <c r="A83" s="1362" t="s">
        <v>817</v>
      </c>
      <c r="B83" s="1363"/>
      <c r="C83" s="1324"/>
      <c r="D83" s="1296"/>
      <c r="E83" s="1301"/>
      <c r="F83" s="1301"/>
      <c r="G83" s="1301"/>
      <c r="H83" s="1301"/>
      <c r="I83" s="1301"/>
      <c r="J83" s="1301"/>
      <c r="K83" s="1301"/>
      <c r="L83" s="1301"/>
      <c r="M83" s="1301"/>
      <c r="N83" s="1301"/>
      <c r="O83" s="1301"/>
      <c r="P83" s="1301"/>
      <c r="Q83" s="1301"/>
      <c r="R83" s="1301"/>
      <c r="S83" s="1301"/>
      <c r="T83" s="1301"/>
      <c r="U83" s="1301"/>
      <c r="V83" s="1301"/>
      <c r="W83" s="1301"/>
      <c r="X83" s="1301"/>
      <c r="Y83" s="1301"/>
      <c r="Z83" s="1301"/>
      <c r="AA83" s="1301"/>
      <c r="AB83" s="1301"/>
    </row>
    <row r="84" spans="1:28" ht="24.75">
      <c r="A84" s="1343" t="s">
        <v>818</v>
      </c>
      <c r="B84" s="1363"/>
      <c r="C84" s="1325"/>
      <c r="D84" s="1296"/>
      <c r="E84" s="1301"/>
      <c r="F84" s="1301"/>
      <c r="G84" s="1301"/>
      <c r="H84" s="1301"/>
      <c r="I84" s="1301"/>
      <c r="J84" s="1301"/>
      <c r="K84" s="1301"/>
      <c r="L84" s="1301"/>
      <c r="M84" s="1301"/>
      <c r="N84" s="1301"/>
      <c r="O84" s="1301"/>
      <c r="P84" s="1301"/>
      <c r="Q84" s="1301"/>
      <c r="R84" s="1301"/>
      <c r="S84" s="1301"/>
      <c r="T84" s="1301"/>
      <c r="U84" s="1301"/>
      <c r="V84" s="1301"/>
      <c r="W84" s="1301"/>
      <c r="X84" s="1301"/>
      <c r="Y84" s="1301"/>
      <c r="Z84" s="1301"/>
      <c r="AA84" s="1301"/>
      <c r="AB84" s="1301"/>
    </row>
    <row r="85" spans="1:28" ht="24.75">
      <c r="A85" s="1364" t="s">
        <v>561</v>
      </c>
      <c r="B85" s="1363"/>
      <c r="C85" s="1325"/>
      <c r="D85" s="1296"/>
      <c r="E85" s="1301"/>
      <c r="F85" s="1301"/>
      <c r="G85" s="1301"/>
      <c r="H85" s="1301"/>
      <c r="I85" s="1301"/>
      <c r="J85" s="1301"/>
      <c r="K85" s="1301"/>
      <c r="L85" s="1301"/>
      <c r="M85" s="1301"/>
      <c r="N85" s="1301"/>
      <c r="O85" s="1301"/>
      <c r="P85" s="1301"/>
      <c r="Q85" s="1301"/>
      <c r="R85" s="1301"/>
      <c r="S85" s="1301"/>
      <c r="T85" s="1301"/>
      <c r="U85" s="1301"/>
      <c r="V85" s="1301"/>
      <c r="W85" s="1301"/>
      <c r="X85" s="1301"/>
      <c r="Y85" s="1301"/>
      <c r="Z85" s="1301"/>
      <c r="AA85" s="1301"/>
      <c r="AB85" s="1301"/>
    </row>
    <row r="86" spans="1:28" ht="24.75">
      <c r="A86" s="1365" t="s">
        <v>911</v>
      </c>
      <c r="B86" s="1363"/>
      <c r="C86" s="1325"/>
      <c r="D86" s="1296"/>
      <c r="E86" s="1301"/>
      <c r="F86" s="1301"/>
      <c r="G86" s="1301"/>
      <c r="H86" s="1301"/>
      <c r="I86" s="1301"/>
      <c r="J86" s="1301"/>
      <c r="K86" s="1301"/>
      <c r="L86" s="1301"/>
      <c r="M86" s="1301"/>
      <c r="N86" s="1301"/>
      <c r="O86" s="1301"/>
      <c r="P86" s="1301"/>
      <c r="Q86" s="1301"/>
      <c r="R86" s="1301"/>
      <c r="S86" s="1301"/>
      <c r="T86" s="1301"/>
      <c r="U86" s="1301"/>
      <c r="V86" s="1301"/>
      <c r="W86" s="1301"/>
      <c r="X86" s="1301"/>
      <c r="Y86" s="1301"/>
      <c r="Z86" s="1301"/>
      <c r="AA86" s="1301"/>
      <c r="AB86" s="1301"/>
    </row>
    <row r="87" spans="1:28" ht="24.75">
      <c r="A87" s="1343" t="s">
        <v>819</v>
      </c>
      <c r="B87" s="1363"/>
      <c r="C87" s="1325"/>
      <c r="D87" s="1296"/>
      <c r="E87" s="1301"/>
      <c r="F87" s="1301"/>
      <c r="G87" s="1301"/>
      <c r="H87" s="1301"/>
      <c r="I87" s="1301"/>
      <c r="J87" s="1301"/>
      <c r="K87" s="1301"/>
      <c r="L87" s="1301"/>
      <c r="M87" s="1301"/>
      <c r="N87" s="1301"/>
      <c r="O87" s="1301"/>
      <c r="P87" s="1301"/>
      <c r="Q87" s="1301"/>
      <c r="R87" s="1301"/>
      <c r="S87" s="1301"/>
      <c r="T87" s="1301"/>
      <c r="U87" s="1301"/>
      <c r="V87" s="1301"/>
      <c r="W87" s="1301"/>
      <c r="X87" s="1301"/>
      <c r="Y87" s="1301"/>
      <c r="Z87" s="1301"/>
      <c r="AA87" s="1301"/>
      <c r="AB87" s="1301"/>
    </row>
    <row r="88" spans="1:28" ht="24.75">
      <c r="A88" s="1343" t="s">
        <v>820</v>
      </c>
      <c r="B88" s="1335"/>
      <c r="C88" s="1363"/>
      <c r="D88" s="1296"/>
      <c r="E88" s="1301"/>
      <c r="F88" s="1301"/>
      <c r="G88" s="1301"/>
      <c r="H88" s="1301"/>
      <c r="I88" s="1301"/>
      <c r="J88" s="1301"/>
      <c r="K88" s="1301"/>
      <c r="L88" s="1301"/>
      <c r="M88" s="1301"/>
      <c r="N88" s="1301"/>
      <c r="O88" s="1301"/>
      <c r="P88" s="1301"/>
      <c r="Q88" s="1301"/>
      <c r="R88" s="1301"/>
      <c r="S88" s="1301"/>
      <c r="T88" s="1301"/>
      <c r="U88" s="1301"/>
      <c r="V88" s="1301"/>
      <c r="W88" s="1301"/>
      <c r="X88" s="1301"/>
      <c r="Y88" s="1301"/>
      <c r="Z88" s="1301"/>
      <c r="AA88" s="1301"/>
      <c r="AB88" s="1301"/>
    </row>
    <row r="89" spans="1:28" ht="24.75">
      <c r="A89" s="1343" t="s">
        <v>821</v>
      </c>
      <c r="B89" s="1335"/>
      <c r="C89" s="1363"/>
      <c r="D89" s="1296"/>
      <c r="E89" s="1301"/>
      <c r="F89" s="1301"/>
      <c r="G89" s="1301"/>
      <c r="H89" s="1301"/>
      <c r="I89" s="1301"/>
      <c r="J89" s="1301"/>
      <c r="K89" s="1301"/>
      <c r="L89" s="1301"/>
      <c r="M89" s="1301"/>
      <c r="N89" s="1301"/>
      <c r="O89" s="1301"/>
      <c r="P89" s="1301"/>
      <c r="Q89" s="1301"/>
      <c r="R89" s="1301"/>
      <c r="S89" s="1301"/>
      <c r="T89" s="1301"/>
      <c r="U89" s="1301"/>
      <c r="V89" s="1301"/>
      <c r="W89" s="1301"/>
      <c r="X89" s="1301"/>
      <c r="Y89" s="1301"/>
      <c r="Z89" s="1301"/>
      <c r="AA89" s="1301"/>
      <c r="AB89" s="1301"/>
    </row>
    <row r="90" spans="1:28" ht="24.75">
      <c r="A90" s="1365" t="s">
        <v>912</v>
      </c>
      <c r="B90" s="1335"/>
      <c r="C90" s="1363"/>
      <c r="D90" s="1296"/>
      <c r="E90" s="1301"/>
      <c r="F90" s="1301"/>
      <c r="G90" s="1301"/>
      <c r="H90" s="1301"/>
      <c r="I90" s="1301"/>
      <c r="J90" s="1301"/>
      <c r="K90" s="1301"/>
      <c r="L90" s="1301"/>
      <c r="M90" s="1301"/>
      <c r="N90" s="1301"/>
      <c r="O90" s="1301"/>
      <c r="P90" s="1301"/>
      <c r="Q90" s="1301"/>
      <c r="R90" s="1301"/>
      <c r="S90" s="1301"/>
      <c r="T90" s="1301"/>
      <c r="U90" s="1301"/>
      <c r="V90" s="1301"/>
      <c r="W90" s="1301"/>
      <c r="X90" s="1301"/>
      <c r="Y90" s="1301"/>
      <c r="Z90" s="1301"/>
      <c r="AA90" s="1301"/>
      <c r="AB90" s="1301"/>
    </row>
    <row r="91" spans="1:28" ht="24.75">
      <c r="A91" s="1343" t="s">
        <v>913</v>
      </c>
      <c r="B91" s="1335"/>
      <c r="C91" s="1363"/>
      <c r="D91" s="1296"/>
      <c r="E91" s="1301"/>
      <c r="F91" s="1301"/>
      <c r="G91" s="1301"/>
      <c r="H91" s="1301"/>
      <c r="I91" s="1301"/>
      <c r="J91" s="1301"/>
      <c r="K91" s="1301"/>
      <c r="L91" s="1301"/>
      <c r="M91" s="1301"/>
      <c r="N91" s="1301"/>
      <c r="O91" s="1301"/>
      <c r="P91" s="1301"/>
      <c r="Q91" s="1301"/>
      <c r="R91" s="1301"/>
      <c r="S91" s="1301"/>
      <c r="T91" s="1301"/>
      <c r="U91" s="1301"/>
      <c r="V91" s="1301"/>
      <c r="W91" s="1301"/>
      <c r="X91" s="1301"/>
      <c r="Y91" s="1301"/>
      <c r="Z91" s="1301"/>
      <c r="AA91" s="1301"/>
      <c r="AB91" s="1301"/>
    </row>
    <row r="92" spans="1:28" ht="24.75">
      <c r="A92" s="1366"/>
      <c r="B92" s="1324" t="s">
        <v>114</v>
      </c>
      <c r="C92" s="1324" t="s">
        <v>115</v>
      </c>
      <c r="D92" s="1296"/>
      <c r="E92" s="1301"/>
      <c r="F92" s="1301"/>
      <c r="G92" s="1301"/>
      <c r="H92" s="1301"/>
      <c r="I92" s="1301"/>
      <c r="J92" s="1301"/>
      <c r="K92" s="1301"/>
      <c r="L92" s="1301"/>
      <c r="M92" s="1301"/>
      <c r="N92" s="1301"/>
      <c r="O92" s="1301"/>
      <c r="P92" s="1301"/>
      <c r="Q92" s="1301"/>
      <c r="R92" s="1301"/>
      <c r="S92" s="1301"/>
      <c r="T92" s="1301"/>
      <c r="U92" s="1301"/>
      <c r="V92" s="1301"/>
      <c r="W92" s="1301"/>
      <c r="X92" s="1301"/>
      <c r="Y92" s="1301"/>
      <c r="Z92" s="1301"/>
      <c r="AA92" s="1301"/>
      <c r="AB92" s="1301"/>
    </row>
    <row r="93" spans="1:28" ht="24.75">
      <c r="A93" s="1366"/>
      <c r="B93" s="1325" t="s">
        <v>836</v>
      </c>
      <c r="C93" s="1331" t="s">
        <v>874</v>
      </c>
      <c r="D93" s="1296"/>
      <c r="E93" s="1301"/>
      <c r="F93" s="1301"/>
      <c r="G93" s="1301"/>
      <c r="H93" s="1301"/>
      <c r="I93" s="1301"/>
      <c r="J93" s="1301"/>
      <c r="K93" s="1301"/>
      <c r="L93" s="1301"/>
      <c r="M93" s="1301"/>
      <c r="N93" s="1301"/>
      <c r="O93" s="1301"/>
      <c r="P93" s="1301"/>
      <c r="Q93" s="1301"/>
      <c r="R93" s="1301"/>
      <c r="S93" s="1301"/>
      <c r="T93" s="1301"/>
      <c r="U93" s="1301"/>
      <c r="V93" s="1301"/>
      <c r="W93" s="1301"/>
      <c r="X93" s="1301"/>
      <c r="Y93" s="1301"/>
      <c r="Z93" s="1301"/>
      <c r="AA93" s="1301"/>
      <c r="AB93" s="1301"/>
    </row>
    <row r="94" spans="1:28" ht="24.75">
      <c r="A94" s="1366"/>
      <c r="B94" s="1325" t="s">
        <v>616</v>
      </c>
      <c r="C94" s="1338" t="s">
        <v>875</v>
      </c>
      <c r="D94" s="1296"/>
      <c r="E94" s="1301"/>
      <c r="F94" s="1301"/>
      <c r="G94" s="1301"/>
      <c r="H94" s="1301"/>
      <c r="I94" s="1301"/>
      <c r="J94" s="1301"/>
      <c r="K94" s="1301"/>
      <c r="L94" s="1301"/>
      <c r="M94" s="1301"/>
      <c r="N94" s="1301"/>
      <c r="O94" s="1301"/>
      <c r="P94" s="1301"/>
      <c r="Q94" s="1301"/>
      <c r="R94" s="1301"/>
      <c r="S94" s="1301"/>
      <c r="T94" s="1301"/>
      <c r="U94" s="1301"/>
      <c r="V94" s="1301"/>
      <c r="W94" s="1301"/>
      <c r="X94" s="1301"/>
      <c r="Y94" s="1301"/>
      <c r="Z94" s="1301"/>
      <c r="AA94" s="1301"/>
      <c r="AB94" s="1301"/>
    </row>
    <row r="95" spans="1:28" ht="24.75">
      <c r="A95" s="1366"/>
      <c r="B95" s="1324" t="s">
        <v>1017</v>
      </c>
      <c r="C95" s="1338" t="s">
        <v>870</v>
      </c>
      <c r="D95" s="1296"/>
      <c r="E95" s="1301"/>
      <c r="F95" s="1301"/>
      <c r="G95" s="1301"/>
      <c r="H95" s="1301"/>
      <c r="I95" s="1301"/>
      <c r="J95" s="1301"/>
      <c r="K95" s="1301"/>
      <c r="L95" s="1301"/>
      <c r="M95" s="1301"/>
      <c r="N95" s="1301"/>
      <c r="O95" s="1301"/>
      <c r="P95" s="1301"/>
      <c r="Q95" s="1301"/>
      <c r="R95" s="1301"/>
      <c r="S95" s="1301"/>
      <c r="T95" s="1301"/>
      <c r="U95" s="1301"/>
      <c r="V95" s="1301"/>
      <c r="W95" s="1301"/>
      <c r="X95" s="1301"/>
      <c r="Y95" s="1301"/>
      <c r="Z95" s="1301"/>
      <c r="AA95" s="1301"/>
      <c r="AB95" s="1301"/>
    </row>
    <row r="96" spans="1:28" ht="24.75">
      <c r="A96" s="1366"/>
      <c r="B96" s="1332" t="s">
        <v>619</v>
      </c>
      <c r="C96" s="1358" t="s">
        <v>724</v>
      </c>
      <c r="D96" s="1296"/>
      <c r="E96" s="1301"/>
      <c r="F96" s="1301"/>
      <c r="G96" s="1301"/>
      <c r="H96" s="1301"/>
      <c r="I96" s="1301"/>
      <c r="J96" s="1301"/>
      <c r="K96" s="1301"/>
      <c r="L96" s="1301"/>
      <c r="M96" s="1301"/>
      <c r="N96" s="1301"/>
      <c r="O96" s="1301"/>
      <c r="P96" s="1301"/>
      <c r="Q96" s="1301"/>
      <c r="R96" s="1301"/>
      <c r="S96" s="1301"/>
      <c r="T96" s="1301"/>
      <c r="U96" s="1301"/>
      <c r="V96" s="1301"/>
      <c r="W96" s="1301"/>
      <c r="X96" s="1301"/>
      <c r="Y96" s="1301"/>
      <c r="Z96" s="1301"/>
      <c r="AA96" s="1301"/>
      <c r="AB96" s="1301"/>
    </row>
    <row r="97" spans="1:28" ht="24.75">
      <c r="A97" s="1366"/>
      <c r="B97" s="1332" t="s">
        <v>621</v>
      </c>
      <c r="C97" s="1367" t="s">
        <v>871</v>
      </c>
      <c r="D97" s="1296"/>
      <c r="E97" s="1301"/>
      <c r="F97" s="1301"/>
      <c r="G97" s="1301"/>
      <c r="H97" s="1301"/>
      <c r="I97" s="1301"/>
      <c r="J97" s="1301"/>
      <c r="K97" s="1301"/>
      <c r="L97" s="1301"/>
      <c r="M97" s="1301"/>
      <c r="N97" s="1301"/>
      <c r="O97" s="1301"/>
      <c r="P97" s="1301"/>
      <c r="Q97" s="1301"/>
      <c r="R97" s="1301"/>
      <c r="S97" s="1301"/>
      <c r="T97" s="1301"/>
      <c r="U97" s="1301"/>
      <c r="V97" s="1301"/>
      <c r="W97" s="1301"/>
      <c r="X97" s="1301"/>
      <c r="Y97" s="1301"/>
      <c r="Z97" s="1301"/>
      <c r="AA97" s="1301"/>
      <c r="AB97" s="1301"/>
    </row>
    <row r="98" spans="1:28" ht="24.75">
      <c r="A98" s="1366"/>
      <c r="B98" s="1332" t="s">
        <v>838</v>
      </c>
      <c r="C98" s="1348" t="s">
        <v>855</v>
      </c>
      <c r="D98" s="1296"/>
      <c r="E98" s="1301"/>
      <c r="F98" s="1301"/>
      <c r="G98" s="1301"/>
      <c r="H98" s="1301"/>
      <c r="I98" s="1301"/>
      <c r="J98" s="1301"/>
      <c r="K98" s="1301"/>
      <c r="L98" s="1301"/>
      <c r="M98" s="1301"/>
      <c r="N98" s="1301"/>
      <c r="O98" s="1301"/>
      <c r="P98" s="1301"/>
      <c r="Q98" s="1301"/>
      <c r="R98" s="1301"/>
      <c r="S98" s="1301"/>
      <c r="T98" s="1301"/>
      <c r="U98" s="1301"/>
      <c r="V98" s="1301"/>
      <c r="W98" s="1301"/>
      <c r="X98" s="1301"/>
      <c r="Y98" s="1301"/>
      <c r="Z98" s="1301"/>
      <c r="AA98" s="1301"/>
      <c r="AB98" s="1301"/>
    </row>
    <row r="99" spans="1:28" ht="24.75">
      <c r="A99" s="1366"/>
      <c r="B99" s="1366"/>
      <c r="C99" s="1367" t="s">
        <v>872</v>
      </c>
      <c r="D99" s="1296"/>
      <c r="E99" s="1301"/>
      <c r="F99" s="1301"/>
      <c r="G99" s="1301"/>
      <c r="H99" s="1301"/>
      <c r="I99" s="1301"/>
      <c r="J99" s="1301"/>
      <c r="K99" s="1301"/>
      <c r="L99" s="1301"/>
      <c r="M99" s="1301"/>
      <c r="N99" s="1301"/>
      <c r="O99" s="1301"/>
      <c r="P99" s="1301"/>
      <c r="Q99" s="1301"/>
      <c r="R99" s="1301"/>
      <c r="S99" s="1301"/>
      <c r="T99" s="1301"/>
      <c r="U99" s="1301"/>
      <c r="V99" s="1301"/>
      <c r="W99" s="1301"/>
      <c r="X99" s="1301"/>
      <c r="Y99" s="1301"/>
      <c r="Z99" s="1301"/>
      <c r="AA99" s="1301"/>
      <c r="AB99" s="1301"/>
    </row>
    <row r="100" spans="1:28" ht="24.75">
      <c r="A100" s="1366"/>
      <c r="B100" s="1366"/>
      <c r="C100" s="1368" t="s">
        <v>873</v>
      </c>
      <c r="D100" s="1296"/>
      <c r="E100" s="1301"/>
      <c r="F100" s="1301"/>
      <c r="G100" s="1301"/>
      <c r="H100" s="1301"/>
      <c r="I100" s="1301"/>
      <c r="J100" s="1301"/>
      <c r="K100" s="1301"/>
      <c r="L100" s="1301"/>
      <c r="M100" s="1301"/>
      <c r="N100" s="1301"/>
      <c r="O100" s="1301"/>
      <c r="P100" s="1301"/>
      <c r="Q100" s="1301"/>
      <c r="R100" s="1301"/>
      <c r="S100" s="1301"/>
      <c r="T100" s="1301"/>
      <c r="U100" s="1301"/>
      <c r="V100" s="1301"/>
      <c r="W100" s="1301"/>
      <c r="X100" s="1301"/>
      <c r="Y100" s="1301"/>
      <c r="Z100" s="1301"/>
      <c r="AA100" s="1301"/>
      <c r="AB100" s="1301"/>
    </row>
    <row r="101" spans="1:28" ht="24.75">
      <c r="A101" s="1366"/>
      <c r="B101" s="1366"/>
      <c r="C101" s="1367" t="s">
        <v>896</v>
      </c>
      <c r="D101" s="1296"/>
      <c r="E101" s="1301"/>
      <c r="F101" s="1301"/>
      <c r="G101" s="1301"/>
      <c r="H101" s="1301"/>
      <c r="I101" s="1301"/>
      <c r="J101" s="1301"/>
      <c r="K101" s="1301"/>
      <c r="L101" s="1301"/>
      <c r="M101" s="1301"/>
      <c r="N101" s="1301"/>
      <c r="O101" s="1301"/>
      <c r="P101" s="1301"/>
      <c r="Q101" s="1301"/>
      <c r="R101" s="1301"/>
      <c r="S101" s="1301"/>
      <c r="T101" s="1301"/>
      <c r="U101" s="1301"/>
      <c r="V101" s="1301"/>
      <c r="W101" s="1301"/>
      <c r="X101" s="1301"/>
      <c r="Y101" s="1301"/>
      <c r="Z101" s="1301"/>
      <c r="AA101" s="1301"/>
      <c r="AB101" s="1301"/>
    </row>
    <row r="102" spans="1:28" ht="24.75">
      <c r="A102" s="1366"/>
      <c r="B102" s="1366"/>
      <c r="C102" s="1348" t="s">
        <v>897</v>
      </c>
      <c r="D102" s="1296"/>
      <c r="E102" s="1301"/>
      <c r="F102" s="1301"/>
      <c r="G102" s="1301"/>
      <c r="H102" s="1301"/>
      <c r="I102" s="1301"/>
      <c r="J102" s="1301"/>
      <c r="K102" s="1301"/>
      <c r="L102" s="1301"/>
      <c r="M102" s="1301"/>
      <c r="N102" s="1301"/>
      <c r="O102" s="1301"/>
      <c r="P102" s="1301"/>
      <c r="Q102" s="1301"/>
      <c r="R102" s="1301"/>
      <c r="S102" s="1301"/>
      <c r="T102" s="1301"/>
      <c r="U102" s="1301"/>
      <c r="V102" s="1301"/>
      <c r="W102" s="1301"/>
      <c r="X102" s="1301"/>
      <c r="Y102" s="1301"/>
      <c r="Z102" s="1301"/>
      <c r="AA102" s="1301"/>
      <c r="AB102" s="1301"/>
    </row>
    <row r="103" spans="1:28" ht="24.75">
      <c r="A103" s="1369"/>
      <c r="B103" s="1369"/>
      <c r="C103" s="1369"/>
      <c r="D103" s="1297"/>
      <c r="E103" s="1302"/>
      <c r="F103" s="1302"/>
      <c r="G103" s="1302"/>
      <c r="H103" s="1302"/>
      <c r="I103" s="1302"/>
      <c r="J103" s="1302"/>
      <c r="K103" s="1302"/>
      <c r="L103" s="1302"/>
      <c r="M103" s="1302"/>
      <c r="N103" s="1302"/>
      <c r="O103" s="1302"/>
      <c r="P103" s="1302"/>
      <c r="Q103" s="1302"/>
      <c r="R103" s="1302"/>
      <c r="S103" s="1302"/>
      <c r="T103" s="1302"/>
      <c r="U103" s="1302"/>
      <c r="V103" s="1302"/>
      <c r="W103" s="1302"/>
      <c r="X103" s="1302"/>
      <c r="Y103" s="1302"/>
      <c r="Z103" s="1302"/>
      <c r="AA103" s="1302"/>
      <c r="AB103" s="1302"/>
    </row>
  </sheetData>
  <sheetProtection/>
  <mergeCells count="8">
    <mergeCell ref="D3:J3"/>
    <mergeCell ref="K3:AB3"/>
    <mergeCell ref="K4:M4"/>
    <mergeCell ref="N4:P4"/>
    <mergeCell ref="Q4:S4"/>
    <mergeCell ref="T4:V4"/>
    <mergeCell ref="W4:Y4"/>
    <mergeCell ref="Z4:AB4"/>
  </mergeCells>
  <printOptions/>
  <pageMargins left="0.2" right="0.15748031496062992" top="0.7086614173228347" bottom="0.2755905511811024" header="0.5118110236220472" footer="0.15748031496062992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1"/>
  <sheetViews>
    <sheetView showGridLines="0" view="pageBreakPreview" zoomScaleSheetLayoutView="100" zoomScalePageLayoutView="0" workbookViewId="0" topLeftCell="A1">
      <pane xSplit="1" ySplit="6" topLeftCell="E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3" sqref="O23"/>
    </sheetView>
  </sheetViews>
  <sheetFormatPr defaultColWidth="9.140625" defaultRowHeight="21.75" customHeight="1"/>
  <cols>
    <col min="1" max="1" width="44.57421875" style="1001" customWidth="1"/>
    <col min="2" max="2" width="48.57421875" style="1001" bestFit="1" customWidth="1"/>
    <col min="3" max="3" width="39.421875" style="1001" bestFit="1" customWidth="1"/>
    <col min="4" max="4" width="44.00390625" style="1001" bestFit="1" customWidth="1"/>
    <col min="5" max="5" width="56.140625" style="1003" bestFit="1" customWidth="1"/>
    <col min="6" max="6" width="66.7109375" style="1003" customWidth="1"/>
    <col min="7" max="7" width="11.140625" style="1001" customWidth="1"/>
    <col min="8" max="8" width="10.8515625" style="1001" customWidth="1"/>
    <col min="9" max="9" width="11.57421875" style="1001" customWidth="1"/>
    <col min="10" max="10" width="9.7109375" style="1001" customWidth="1"/>
    <col min="11" max="16384" width="9.140625" style="1001" customWidth="1"/>
  </cols>
  <sheetData>
    <row r="1" spans="1:10" ht="21.75" customHeight="1">
      <c r="A1" s="1237" t="s">
        <v>278</v>
      </c>
      <c r="B1" s="1238"/>
      <c r="C1" s="1238"/>
      <c r="D1" s="1238"/>
      <c r="E1" s="1239"/>
      <c r="F1" s="1277"/>
      <c r="J1" s="1276" t="s">
        <v>713</v>
      </c>
    </row>
    <row r="2" spans="1:6" ht="21.75" customHeight="1">
      <c r="A2" s="1237" t="s">
        <v>1014</v>
      </c>
      <c r="B2" s="1238"/>
      <c r="C2" s="1238"/>
      <c r="D2" s="1238"/>
      <c r="E2" s="1239"/>
      <c r="F2" s="1239"/>
    </row>
    <row r="3" spans="1:8" ht="21.75" customHeight="1">
      <c r="A3" s="1237"/>
      <c r="B3" s="1238"/>
      <c r="C3" s="1238"/>
      <c r="D3" s="1238"/>
      <c r="E3" s="1239"/>
      <c r="F3" s="1239"/>
      <c r="H3" s="1001" t="s">
        <v>1088</v>
      </c>
    </row>
    <row r="4" spans="1:10" ht="21.75" customHeight="1">
      <c r="A4" s="1304" t="s">
        <v>785</v>
      </c>
      <c r="B4" s="1304"/>
      <c r="C4" s="1257" t="s">
        <v>545</v>
      </c>
      <c r="D4" s="1257"/>
      <c r="E4" s="1009" t="s">
        <v>277</v>
      </c>
      <c r="F4" s="1263" t="s">
        <v>1015</v>
      </c>
      <c r="G4" s="1490" t="s">
        <v>1087</v>
      </c>
      <c r="H4" s="1489" t="s">
        <v>260</v>
      </c>
      <c r="I4" s="1489"/>
      <c r="J4" s="1489"/>
    </row>
    <row r="5" spans="1:10" ht="21.75" customHeight="1">
      <c r="A5" s="1242" t="s">
        <v>98</v>
      </c>
      <c r="B5" s="1242" t="s">
        <v>549</v>
      </c>
      <c r="C5" s="1243" t="s">
        <v>915</v>
      </c>
      <c r="D5" s="1243" t="s">
        <v>843</v>
      </c>
      <c r="E5" s="1244" t="s">
        <v>1047</v>
      </c>
      <c r="F5" s="1264" t="s">
        <v>206</v>
      </c>
      <c r="G5" s="1491"/>
      <c r="H5" s="1273" t="s">
        <v>917</v>
      </c>
      <c r="I5" s="1273" t="s">
        <v>918</v>
      </c>
      <c r="J5" s="1273" t="s">
        <v>327</v>
      </c>
    </row>
    <row r="6" spans="1:10" ht="21.75" customHeight="1">
      <c r="A6" s="1305" t="s">
        <v>97</v>
      </c>
      <c r="B6" s="1305"/>
      <c r="C6" s="1305" t="s">
        <v>1016</v>
      </c>
      <c r="D6" s="1306"/>
      <c r="E6" s="1306"/>
      <c r="F6" s="1281" t="s">
        <v>96</v>
      </c>
      <c r="G6" s="1282"/>
      <c r="H6" s="1275"/>
      <c r="I6" s="1275"/>
      <c r="J6" s="1275"/>
    </row>
    <row r="7" spans="1:10" ht="21.75" customHeight="1">
      <c r="A7" s="1040" t="s">
        <v>786</v>
      </c>
      <c r="B7" s="1041"/>
      <c r="C7" s="1041"/>
      <c r="D7" s="1041"/>
      <c r="E7" s="1041"/>
      <c r="F7" s="1265"/>
      <c r="G7" s="1283"/>
      <c r="H7" s="1283"/>
      <c r="I7" s="1283"/>
      <c r="J7" s="1283"/>
    </row>
    <row r="8" spans="1:10" ht="21.75" customHeight="1">
      <c r="A8" s="1016" t="s">
        <v>787</v>
      </c>
      <c r="B8" s="1018"/>
      <c r="C8" s="1018"/>
      <c r="D8" s="1018"/>
      <c r="E8" s="1018"/>
      <c r="F8" s="1246"/>
      <c r="G8" s="1241"/>
      <c r="H8" s="1241"/>
      <c r="I8" s="1241"/>
      <c r="J8" s="1241"/>
    </row>
    <row r="9" spans="1:10" ht="21.75" customHeight="1">
      <c r="A9" s="1013" t="s">
        <v>788</v>
      </c>
      <c r="B9" s="1018"/>
      <c r="C9" s="1018"/>
      <c r="D9" s="1018"/>
      <c r="E9" s="1018"/>
      <c r="F9" s="1246"/>
      <c r="G9" s="1241"/>
      <c r="H9" s="1241"/>
      <c r="I9" s="1241"/>
      <c r="J9" s="1241"/>
    </row>
    <row r="10" spans="1:10" ht="21.75" customHeight="1">
      <c r="A10" s="1052" t="s">
        <v>789</v>
      </c>
      <c r="B10" s="1011"/>
      <c r="C10" s="1011"/>
      <c r="D10" s="1011"/>
      <c r="E10" s="1011"/>
      <c r="F10" s="1246"/>
      <c r="G10" s="1241"/>
      <c r="H10" s="1241"/>
      <c r="I10" s="1241"/>
      <c r="J10" s="1241"/>
    </row>
    <row r="11" spans="1:10" ht="21.75" customHeight="1">
      <c r="A11" s="1012" t="s">
        <v>790</v>
      </c>
      <c r="B11" s="1016" t="s">
        <v>582</v>
      </c>
      <c r="C11" s="1016" t="s">
        <v>880</v>
      </c>
      <c r="D11" s="1016" t="s">
        <v>881</v>
      </c>
      <c r="E11" s="1246"/>
      <c r="F11" s="1246"/>
      <c r="G11" s="1241"/>
      <c r="H11" s="1241"/>
      <c r="I11" s="1241"/>
      <c r="J11" s="1241"/>
    </row>
    <row r="12" spans="1:10" ht="21.75" customHeight="1">
      <c r="A12" s="1026" t="s">
        <v>791</v>
      </c>
      <c r="B12" s="1017" t="s">
        <v>794</v>
      </c>
      <c r="C12" s="1023" t="s">
        <v>825</v>
      </c>
      <c r="D12" s="1018" t="s">
        <v>826</v>
      </c>
      <c r="E12" s="1246"/>
      <c r="F12" s="1246"/>
      <c r="G12" s="1241"/>
      <c r="H12" s="1241"/>
      <c r="I12" s="1241"/>
      <c r="J12" s="1241"/>
    </row>
    <row r="13" spans="1:10" ht="21.75" customHeight="1">
      <c r="A13" s="1307" t="s">
        <v>908</v>
      </c>
      <c r="B13" s="1021" t="s">
        <v>795</v>
      </c>
      <c r="C13" s="1023" t="s">
        <v>827</v>
      </c>
      <c r="D13" s="1016" t="s">
        <v>844</v>
      </c>
      <c r="E13" s="1016" t="s">
        <v>895</v>
      </c>
      <c r="F13" s="1241"/>
      <c r="G13" s="1241"/>
      <c r="H13" s="1241"/>
      <c r="I13" s="1241"/>
      <c r="J13" s="1241"/>
    </row>
    <row r="14" spans="1:10" ht="21.75" customHeight="1">
      <c r="A14" s="1061" t="s">
        <v>792</v>
      </c>
      <c r="B14" s="1236" t="s">
        <v>796</v>
      </c>
      <c r="C14" s="1013" t="s">
        <v>1017</v>
      </c>
      <c r="D14" s="1221" t="s">
        <v>1045</v>
      </c>
      <c r="E14" s="1044" t="s">
        <v>874</v>
      </c>
      <c r="F14" s="1278" t="s">
        <v>1050</v>
      </c>
      <c r="G14" s="1241"/>
      <c r="H14" s="1241"/>
      <c r="I14" s="1241"/>
      <c r="J14" s="1241"/>
    </row>
    <row r="15" spans="1:10" ht="21.75" customHeight="1">
      <c r="A15" s="1026" t="s">
        <v>561</v>
      </c>
      <c r="B15" s="1236" t="s">
        <v>797</v>
      </c>
      <c r="C15" s="1220" t="s">
        <v>1041</v>
      </c>
      <c r="D15" s="1241"/>
      <c r="E15" s="1045" t="s">
        <v>877</v>
      </c>
      <c r="F15" s="1267" t="s">
        <v>1089</v>
      </c>
      <c r="G15" s="1241"/>
      <c r="H15" s="1241"/>
      <c r="I15" s="1241"/>
      <c r="J15" s="1241"/>
    </row>
    <row r="16" spans="1:10" ht="21.75" customHeight="1">
      <c r="A16" s="1063" t="s">
        <v>907</v>
      </c>
      <c r="B16" s="1229"/>
      <c r="C16" s="1220"/>
      <c r="D16" s="1222"/>
      <c r="E16" s="1211" t="s">
        <v>724</v>
      </c>
      <c r="F16" s="1246" t="s">
        <v>1090</v>
      </c>
      <c r="G16" s="1241"/>
      <c r="H16" s="1241"/>
      <c r="I16" s="1241"/>
      <c r="J16" s="1241"/>
    </row>
    <row r="17" spans="1:10" ht="21.75" customHeight="1">
      <c r="A17" s="1250" t="s">
        <v>793</v>
      </c>
      <c r="B17" s="1229"/>
      <c r="C17" s="1229"/>
      <c r="D17" s="1219"/>
      <c r="E17" s="1045" t="s">
        <v>878</v>
      </c>
      <c r="F17" s="1246" t="s">
        <v>0</v>
      </c>
      <c r="G17" s="1241"/>
      <c r="H17" s="1241"/>
      <c r="I17" s="1241"/>
      <c r="J17" s="1241"/>
    </row>
    <row r="18" spans="1:10" ht="21.75" customHeight="1">
      <c r="A18" s="1020"/>
      <c r="B18" s="1229"/>
      <c r="C18" s="1229"/>
      <c r="D18" s="1241"/>
      <c r="E18" s="1211" t="s">
        <v>855</v>
      </c>
      <c r="F18" s="1284" t="s">
        <v>206</v>
      </c>
      <c r="G18" s="1241"/>
      <c r="H18" s="1241"/>
      <c r="I18" s="1241"/>
      <c r="J18" s="1241"/>
    </row>
    <row r="19" spans="1:10" ht="21.75" customHeight="1">
      <c r="A19" s="1020"/>
      <c r="B19" s="1229"/>
      <c r="C19" s="1229"/>
      <c r="D19" s="1241"/>
      <c r="E19" s="1045" t="s">
        <v>879</v>
      </c>
      <c r="F19" s="1271" t="s">
        <v>1</v>
      </c>
      <c r="G19" s="1241"/>
      <c r="H19" s="1241"/>
      <c r="I19" s="1241"/>
      <c r="J19" s="1241"/>
    </row>
    <row r="20" spans="1:10" ht="21.75" customHeight="1">
      <c r="A20" s="1020"/>
      <c r="B20" s="1027"/>
      <c r="C20" s="1027"/>
      <c r="D20" s="1241"/>
      <c r="E20" s="1241"/>
      <c r="F20" s="1280" t="s">
        <v>2</v>
      </c>
      <c r="G20" s="1241"/>
      <c r="H20" s="1241"/>
      <c r="I20" s="1241"/>
      <c r="J20" s="1241"/>
    </row>
    <row r="21" spans="1:10" ht="21.75" customHeight="1">
      <c r="A21" s="1219"/>
      <c r="B21" s="1027"/>
      <c r="C21" s="1027"/>
      <c r="D21" s="1241"/>
      <c r="E21" s="1241"/>
      <c r="F21" s="1271" t="s">
        <v>3</v>
      </c>
      <c r="G21" s="1241"/>
      <c r="H21" s="1241"/>
      <c r="I21" s="1241"/>
      <c r="J21" s="1241"/>
    </row>
    <row r="22" spans="1:10" ht="21.75" customHeight="1">
      <c r="A22" s="1219"/>
      <c r="B22" s="1027"/>
      <c r="C22" s="1027"/>
      <c r="D22" s="1241"/>
      <c r="E22" s="1241"/>
      <c r="F22" s="1280" t="s">
        <v>4</v>
      </c>
      <c r="G22" s="1241"/>
      <c r="H22" s="1241"/>
      <c r="I22" s="1241"/>
      <c r="J22" s="1241"/>
    </row>
    <row r="23" spans="1:10" ht="21.75" customHeight="1">
      <c r="A23" s="1219"/>
      <c r="B23" s="1027"/>
      <c r="C23" s="1027"/>
      <c r="D23" s="1018"/>
      <c r="E23" s="1241"/>
      <c r="F23" s="1280" t="s">
        <v>6</v>
      </c>
      <c r="G23" s="1241"/>
      <c r="H23" s="1241"/>
      <c r="I23" s="1241"/>
      <c r="J23" s="1241"/>
    </row>
    <row r="24" spans="1:10" ht="21.75" customHeight="1">
      <c r="A24" s="1219"/>
      <c r="B24" s="1027"/>
      <c r="C24" s="1027"/>
      <c r="D24" s="1018"/>
      <c r="E24" s="1043"/>
      <c r="F24" s="1280" t="s">
        <v>5</v>
      </c>
      <c r="G24" s="1241"/>
      <c r="H24" s="1241"/>
      <c r="I24" s="1241"/>
      <c r="J24" s="1241"/>
    </row>
    <row r="25" spans="1:10" ht="21.75" customHeight="1">
      <c r="A25" s="1219"/>
      <c r="B25" s="1241"/>
      <c r="C25" s="1241"/>
      <c r="D25" s="1241"/>
      <c r="E25" s="1241"/>
      <c r="F25" s="1271" t="s">
        <v>7</v>
      </c>
      <c r="G25" s="1241"/>
      <c r="H25" s="1241"/>
      <c r="I25" s="1241"/>
      <c r="J25" s="1241"/>
    </row>
    <row r="26" spans="1:10" ht="21.75" customHeight="1">
      <c r="A26" s="1219"/>
      <c r="B26" s="1241"/>
      <c r="C26" s="1241"/>
      <c r="D26" s="1241"/>
      <c r="E26" s="1241"/>
      <c r="F26" s="1280" t="s">
        <v>8</v>
      </c>
      <c r="G26" s="1241"/>
      <c r="H26" s="1241"/>
      <c r="I26" s="1241"/>
      <c r="J26" s="1241"/>
    </row>
    <row r="27" spans="1:10" ht="21.75" customHeight="1">
      <c r="A27" s="1219"/>
      <c r="B27" s="1241"/>
      <c r="C27" s="1241"/>
      <c r="D27" s="1241"/>
      <c r="E27" s="1241"/>
      <c r="F27" s="1246"/>
      <c r="G27" s="1241"/>
      <c r="H27" s="1241"/>
      <c r="I27" s="1241"/>
      <c r="J27" s="1241"/>
    </row>
    <row r="28" spans="1:10" ht="21.75" customHeight="1">
      <c r="A28" s="1219"/>
      <c r="B28" s="1241"/>
      <c r="C28" s="1241"/>
      <c r="D28" s="1241"/>
      <c r="E28" s="1241"/>
      <c r="F28" s="1267" t="s">
        <v>1055</v>
      </c>
      <c r="G28" s="1241"/>
      <c r="H28" s="1241"/>
      <c r="I28" s="1241"/>
      <c r="J28" s="1241"/>
    </row>
    <row r="29" spans="1:10" ht="21.75" customHeight="1">
      <c r="A29" s="1219"/>
      <c r="B29" s="1241"/>
      <c r="C29" s="1241"/>
      <c r="D29" s="1241"/>
      <c r="E29" s="1241"/>
      <c r="F29" s="1268" t="s">
        <v>1056</v>
      </c>
      <c r="G29" s="1241"/>
      <c r="H29" s="1241"/>
      <c r="I29" s="1241"/>
      <c r="J29" s="1241"/>
    </row>
    <row r="30" spans="1:10" ht="21.75" customHeight="1">
      <c r="A30" s="1219"/>
      <c r="B30" s="1241"/>
      <c r="C30" s="1241"/>
      <c r="D30" s="1241"/>
      <c r="E30" s="1241"/>
      <c r="F30" s="1284" t="s">
        <v>206</v>
      </c>
      <c r="G30" s="1241"/>
      <c r="H30" s="1241"/>
      <c r="I30" s="1241"/>
      <c r="J30" s="1241"/>
    </row>
    <row r="31" spans="1:10" ht="21.75" customHeight="1">
      <c r="A31" s="1219"/>
      <c r="B31" s="1241"/>
      <c r="C31" s="1241"/>
      <c r="D31" s="1241"/>
      <c r="E31" s="1241"/>
      <c r="F31" s="1271" t="s">
        <v>1073</v>
      </c>
      <c r="G31" s="1241"/>
      <c r="H31" s="1241"/>
      <c r="I31" s="1241"/>
      <c r="J31" s="1241"/>
    </row>
    <row r="32" spans="1:10" ht="21.75" customHeight="1">
      <c r="A32" s="1219"/>
      <c r="B32" s="1241"/>
      <c r="C32" s="1241"/>
      <c r="D32" s="1241"/>
      <c r="E32" s="1241"/>
      <c r="F32" s="1251" t="s">
        <v>1072</v>
      </c>
      <c r="G32" s="1241"/>
      <c r="H32" s="1241"/>
      <c r="I32" s="1241"/>
      <c r="J32" s="1241"/>
    </row>
    <row r="33" spans="1:10" ht="21.75" customHeight="1">
      <c r="A33" s="1219"/>
      <c r="B33" s="1241"/>
      <c r="C33" s="1241"/>
      <c r="D33" s="1241"/>
      <c r="E33" s="1241"/>
      <c r="F33" s="1251" t="s">
        <v>10</v>
      </c>
      <c r="G33" s="1241"/>
      <c r="H33" s="1241"/>
      <c r="I33" s="1241"/>
      <c r="J33" s="1241"/>
    </row>
    <row r="34" spans="1:10" ht="21.75" customHeight="1">
      <c r="A34" s="1219"/>
      <c r="B34" s="1241"/>
      <c r="C34" s="1241"/>
      <c r="D34" s="1241"/>
      <c r="E34" s="1241"/>
      <c r="F34" s="1271" t="s">
        <v>1074</v>
      </c>
      <c r="G34" s="1241"/>
      <c r="H34" s="1241"/>
      <c r="I34" s="1241"/>
      <c r="J34" s="1241"/>
    </row>
    <row r="35" spans="1:10" ht="21.75" customHeight="1">
      <c r="A35" s="1219"/>
      <c r="B35" s="1241"/>
      <c r="C35" s="1241"/>
      <c r="D35" s="1241"/>
      <c r="E35" s="1241"/>
      <c r="F35" s="1271" t="s">
        <v>11</v>
      </c>
      <c r="G35" s="1241"/>
      <c r="H35" s="1241"/>
      <c r="I35" s="1241"/>
      <c r="J35" s="1241"/>
    </row>
    <row r="36" spans="1:10" ht="21.75" customHeight="1">
      <c r="A36" s="1219"/>
      <c r="B36" s="1241"/>
      <c r="C36" s="1241"/>
      <c r="D36" s="1241"/>
      <c r="E36" s="1241"/>
      <c r="F36" s="1280" t="s">
        <v>12</v>
      </c>
      <c r="G36" s="1241"/>
      <c r="H36" s="1241"/>
      <c r="I36" s="1241"/>
      <c r="J36" s="1241"/>
    </row>
    <row r="37" spans="1:10" ht="21.75" customHeight="1">
      <c r="A37" s="1219"/>
      <c r="B37" s="1241"/>
      <c r="C37" s="1241"/>
      <c r="D37" s="1241"/>
      <c r="E37" s="1241"/>
      <c r="F37" s="1271" t="s">
        <v>13</v>
      </c>
      <c r="G37" s="1241"/>
      <c r="H37" s="1241"/>
      <c r="I37" s="1241"/>
      <c r="J37" s="1241"/>
    </row>
    <row r="38" spans="1:10" ht="21.75" customHeight="1">
      <c r="A38" s="1219"/>
      <c r="B38" s="1241"/>
      <c r="C38" s="1241"/>
      <c r="D38" s="1241"/>
      <c r="E38" s="1241"/>
      <c r="F38" s="1280" t="s">
        <v>14</v>
      </c>
      <c r="G38" s="1241"/>
      <c r="H38" s="1241"/>
      <c r="I38" s="1241"/>
      <c r="J38" s="1241"/>
    </row>
    <row r="39" spans="1:10" ht="21.75" customHeight="1">
      <c r="A39" s="1219"/>
      <c r="B39" s="1241"/>
      <c r="C39" s="1241"/>
      <c r="D39" s="1241"/>
      <c r="E39" s="1241"/>
      <c r="F39" s="1271" t="s">
        <v>15</v>
      </c>
      <c r="G39" s="1241"/>
      <c r="H39" s="1241"/>
      <c r="I39" s="1241"/>
      <c r="J39" s="1241"/>
    </row>
    <row r="40" spans="1:10" ht="21.75" customHeight="1">
      <c r="A40" s="1219"/>
      <c r="B40" s="1241"/>
      <c r="C40" s="1241"/>
      <c r="D40" s="1241"/>
      <c r="E40" s="1241"/>
      <c r="F40" s="1280" t="s">
        <v>16</v>
      </c>
      <c r="G40" s="1241"/>
      <c r="H40" s="1241"/>
      <c r="I40" s="1241"/>
      <c r="J40" s="1241"/>
    </row>
    <row r="41" spans="1:10" ht="21.75" customHeight="1">
      <c r="A41" s="1219"/>
      <c r="B41" s="1241"/>
      <c r="C41" s="1241"/>
      <c r="D41" s="1241"/>
      <c r="E41" s="1241"/>
      <c r="F41" s="1280" t="s">
        <v>9</v>
      </c>
      <c r="G41" s="1241"/>
      <c r="H41" s="1241"/>
      <c r="I41" s="1241"/>
      <c r="J41" s="1241"/>
    </row>
    <row r="42" spans="1:10" ht="21.75" customHeight="1">
      <c r="A42" s="1219"/>
      <c r="B42" s="1241"/>
      <c r="C42" s="1241"/>
      <c r="D42" s="1241"/>
      <c r="E42" s="1241"/>
      <c r="F42" s="1246"/>
      <c r="G42" s="1241"/>
      <c r="H42" s="1241"/>
      <c r="I42" s="1241"/>
      <c r="J42" s="1241"/>
    </row>
    <row r="43" spans="1:10" ht="21.75" customHeight="1">
      <c r="A43" s="1219"/>
      <c r="B43" s="1241"/>
      <c r="C43" s="1241"/>
      <c r="D43" s="1241"/>
      <c r="E43" s="1241"/>
      <c r="F43" s="1267" t="s">
        <v>1053</v>
      </c>
      <c r="G43" s="1241"/>
      <c r="H43" s="1241"/>
      <c r="I43" s="1241"/>
      <c r="J43" s="1241"/>
    </row>
    <row r="44" spans="1:10" ht="21.75" customHeight="1">
      <c r="A44" s="1219"/>
      <c r="B44" s="1241"/>
      <c r="C44" s="1241"/>
      <c r="D44" s="1241"/>
      <c r="E44" s="1241"/>
      <c r="F44" s="1268" t="s">
        <v>1054</v>
      </c>
      <c r="G44" s="1241"/>
      <c r="H44" s="1241"/>
      <c r="I44" s="1241"/>
      <c r="J44" s="1241"/>
    </row>
    <row r="45" spans="1:10" ht="21.75" customHeight="1">
      <c r="A45" s="1219"/>
      <c r="B45" s="1241"/>
      <c r="C45" s="1241"/>
      <c r="D45" s="1241"/>
      <c r="E45" s="1241"/>
      <c r="F45" s="1284" t="s">
        <v>206</v>
      </c>
      <c r="G45" s="1241"/>
      <c r="H45" s="1241"/>
      <c r="I45" s="1241"/>
      <c r="J45" s="1241"/>
    </row>
    <row r="46" spans="1:10" ht="21.75" customHeight="1">
      <c r="A46" s="1219"/>
      <c r="B46" s="1241"/>
      <c r="C46" s="1241"/>
      <c r="D46" s="1241"/>
      <c r="E46" s="1241"/>
      <c r="F46" s="1271" t="s">
        <v>17</v>
      </c>
      <c r="G46" s="1241"/>
      <c r="H46" s="1241"/>
      <c r="I46" s="1241"/>
      <c r="J46" s="1241"/>
    </row>
    <row r="47" spans="1:10" ht="21.75" customHeight="1">
      <c r="A47" s="1219"/>
      <c r="B47" s="1241"/>
      <c r="C47" s="1241"/>
      <c r="D47" s="1241"/>
      <c r="E47" s="1241"/>
      <c r="F47" s="1246" t="s">
        <v>18</v>
      </c>
      <c r="G47" s="1241"/>
      <c r="H47" s="1241"/>
      <c r="I47" s="1241"/>
      <c r="J47" s="1241"/>
    </row>
    <row r="48" spans="1:10" ht="21.75" customHeight="1">
      <c r="A48" s="1219"/>
      <c r="B48" s="1241"/>
      <c r="C48" s="1241"/>
      <c r="D48" s="1241"/>
      <c r="E48" s="1241"/>
      <c r="F48" s="1246"/>
      <c r="G48" s="1241"/>
      <c r="H48" s="1241"/>
      <c r="I48" s="1241"/>
      <c r="J48" s="1241"/>
    </row>
    <row r="49" spans="1:10" ht="21.75" customHeight="1">
      <c r="A49" s="1219"/>
      <c r="B49" s="1241"/>
      <c r="C49" s="1241"/>
      <c r="D49" s="1241"/>
      <c r="E49" s="1241"/>
      <c r="F49" s="1223" t="s">
        <v>1028</v>
      </c>
      <c r="G49" s="1241"/>
      <c r="H49" s="1241"/>
      <c r="I49" s="1241"/>
      <c r="J49" s="1241"/>
    </row>
    <row r="50" spans="1:10" ht="21.75" customHeight="1">
      <c r="A50" s="1219"/>
      <c r="B50" s="1241"/>
      <c r="C50" s="1241"/>
      <c r="D50" s="1241"/>
      <c r="E50" s="1241"/>
      <c r="F50" s="1284" t="s">
        <v>206</v>
      </c>
      <c r="G50" s="1241"/>
      <c r="H50" s="1241"/>
      <c r="I50" s="1241"/>
      <c r="J50" s="1241"/>
    </row>
    <row r="51" spans="1:10" ht="21.75" customHeight="1">
      <c r="A51" s="1219"/>
      <c r="B51" s="1241"/>
      <c r="C51" s="1241"/>
      <c r="D51" s="1241"/>
      <c r="E51" s="1241"/>
      <c r="F51" s="1272" t="s">
        <v>1075</v>
      </c>
      <c r="G51" s="1241"/>
      <c r="H51" s="1241"/>
      <c r="I51" s="1241"/>
      <c r="J51" s="1241"/>
    </row>
    <row r="52" spans="1:10" ht="21.75" customHeight="1">
      <c r="A52" s="1219"/>
      <c r="B52" s="1241"/>
      <c r="C52" s="1241"/>
      <c r="D52" s="1241"/>
      <c r="E52" s="1241"/>
      <c r="F52" s="1272" t="s">
        <v>19</v>
      </c>
      <c r="G52" s="1241"/>
      <c r="H52" s="1241"/>
      <c r="I52" s="1241"/>
      <c r="J52" s="1241"/>
    </row>
    <row r="53" spans="1:10" ht="21.75" customHeight="1">
      <c r="A53" s="1219"/>
      <c r="B53" s="1241"/>
      <c r="C53" s="1241"/>
      <c r="D53" s="1241"/>
      <c r="E53" s="1241"/>
      <c r="F53" s="1285" t="s">
        <v>20</v>
      </c>
      <c r="G53" s="1241"/>
      <c r="H53" s="1241"/>
      <c r="I53" s="1241"/>
      <c r="J53" s="1241"/>
    </row>
    <row r="54" spans="1:10" ht="21.75" customHeight="1">
      <c r="A54" s="1219"/>
      <c r="B54" s="1241"/>
      <c r="C54" s="1241"/>
      <c r="D54" s="1241"/>
      <c r="E54" s="1241"/>
      <c r="F54" s="1246"/>
      <c r="G54" s="1241"/>
      <c r="H54" s="1241"/>
      <c r="I54" s="1241"/>
      <c r="J54" s="1241"/>
    </row>
    <row r="55" spans="1:10" ht="21.75" customHeight="1">
      <c r="A55" s="1219"/>
      <c r="B55" s="1241"/>
      <c r="C55" s="1241"/>
      <c r="D55" s="1249" t="s">
        <v>1057</v>
      </c>
      <c r="E55" s="1241"/>
      <c r="F55" s="1278" t="s">
        <v>1049</v>
      </c>
      <c r="G55" s="1241"/>
      <c r="H55" s="1241"/>
      <c r="I55" s="1241"/>
      <c r="J55" s="1241"/>
    </row>
    <row r="56" spans="1:10" ht="21.75" customHeight="1">
      <c r="A56" s="1219"/>
      <c r="B56" s="1241"/>
      <c r="C56" s="1241"/>
      <c r="D56" s="1018" t="s">
        <v>1058</v>
      </c>
      <c r="E56" s="1241"/>
      <c r="F56" s="1267" t="s">
        <v>1059</v>
      </c>
      <c r="G56" s="1241"/>
      <c r="H56" s="1241"/>
      <c r="I56" s="1241"/>
      <c r="J56" s="1241"/>
    </row>
    <row r="57" spans="1:10" ht="21.75" customHeight="1">
      <c r="A57" s="1219"/>
      <c r="B57" s="1241"/>
      <c r="C57" s="1241"/>
      <c r="D57" s="1241"/>
      <c r="E57" s="1241"/>
      <c r="F57" s="1268" t="s">
        <v>1060</v>
      </c>
      <c r="G57" s="1241"/>
      <c r="H57" s="1241"/>
      <c r="I57" s="1241"/>
      <c r="J57" s="1241"/>
    </row>
    <row r="58" spans="1:10" ht="21.75" customHeight="1">
      <c r="A58" s="1219"/>
      <c r="B58" s="1241"/>
      <c r="C58" s="1241"/>
      <c r="D58" s="1241"/>
      <c r="E58" s="1241"/>
      <c r="F58" s="1284" t="s">
        <v>206</v>
      </c>
      <c r="G58" s="1241"/>
      <c r="H58" s="1241"/>
      <c r="I58" s="1241"/>
      <c r="J58" s="1241"/>
    </row>
    <row r="59" spans="1:10" ht="21.75" customHeight="1">
      <c r="A59" s="1219"/>
      <c r="B59" s="1241"/>
      <c r="C59" s="1241"/>
      <c r="D59" s="1241"/>
      <c r="E59" s="1241"/>
      <c r="F59" s="1272" t="s">
        <v>1076</v>
      </c>
      <c r="G59" s="1241"/>
      <c r="H59" s="1241"/>
      <c r="I59" s="1241"/>
      <c r="J59" s="1241"/>
    </row>
    <row r="60" spans="1:10" ht="21.75" customHeight="1">
      <c r="A60" s="1219"/>
      <c r="B60" s="1241"/>
      <c r="C60" s="1241"/>
      <c r="D60" s="1241"/>
      <c r="E60" s="1241"/>
      <c r="F60" s="1267" t="s">
        <v>1038</v>
      </c>
      <c r="G60" s="1241"/>
      <c r="H60" s="1241"/>
      <c r="I60" s="1241"/>
      <c r="J60" s="1241"/>
    </row>
    <row r="61" spans="1:10" ht="21.75" customHeight="1">
      <c r="A61" s="1219"/>
      <c r="B61" s="1241"/>
      <c r="C61" s="1241"/>
      <c r="D61" s="1241"/>
      <c r="E61" s="1241"/>
      <c r="F61" s="1286" t="s">
        <v>206</v>
      </c>
      <c r="G61" s="1241"/>
      <c r="H61" s="1241"/>
      <c r="I61" s="1241"/>
      <c r="J61" s="1241"/>
    </row>
    <row r="62" spans="1:10" ht="21.75" customHeight="1">
      <c r="A62" s="1219"/>
      <c r="B62" s="1241"/>
      <c r="C62" s="1241"/>
      <c r="D62" s="1241"/>
      <c r="E62" s="1241"/>
      <c r="F62" s="1272" t="s">
        <v>1077</v>
      </c>
      <c r="G62" s="1241"/>
      <c r="H62" s="1241"/>
      <c r="I62" s="1241"/>
      <c r="J62" s="1241"/>
    </row>
    <row r="63" spans="1:10" ht="21.75" customHeight="1">
      <c r="A63" s="1219"/>
      <c r="B63" s="1241"/>
      <c r="C63" s="1241"/>
      <c r="D63" s="1241"/>
      <c r="E63" s="1241"/>
      <c r="F63" s="1272" t="s">
        <v>21</v>
      </c>
      <c r="G63" s="1241"/>
      <c r="H63" s="1241"/>
      <c r="I63" s="1241"/>
      <c r="J63" s="1241"/>
    </row>
    <row r="64" spans="1:10" ht="21.75" customHeight="1">
      <c r="A64" s="1219"/>
      <c r="B64" s="1241"/>
      <c r="C64" s="1241"/>
      <c r="D64" s="1241"/>
      <c r="E64" s="1241"/>
      <c r="F64" s="1251" t="s">
        <v>22</v>
      </c>
      <c r="G64" s="1241"/>
      <c r="H64" s="1241"/>
      <c r="I64" s="1241"/>
      <c r="J64" s="1241"/>
    </row>
    <row r="65" spans="1:10" ht="21.75" customHeight="1">
      <c r="A65" s="1219"/>
      <c r="B65" s="1241"/>
      <c r="C65" s="1241"/>
      <c r="D65" s="1241"/>
      <c r="E65" s="1241"/>
      <c r="F65" s="1251" t="s">
        <v>27</v>
      </c>
      <c r="G65" s="1241"/>
      <c r="H65" s="1241"/>
      <c r="I65" s="1241"/>
      <c r="J65" s="1241"/>
    </row>
    <row r="66" spans="1:10" ht="21.75" customHeight="1">
      <c r="A66" s="1219"/>
      <c r="B66" s="1241"/>
      <c r="C66" s="1241"/>
      <c r="D66" s="1241"/>
      <c r="E66" s="1241"/>
      <c r="F66" s="1241"/>
      <c r="G66" s="1241"/>
      <c r="H66" s="1241"/>
      <c r="I66" s="1241"/>
      <c r="J66" s="1241"/>
    </row>
    <row r="67" spans="1:10" ht="21.75" customHeight="1">
      <c r="A67" s="1219"/>
      <c r="B67" s="1241"/>
      <c r="C67" s="1241"/>
      <c r="D67" s="1241"/>
      <c r="E67" s="1241"/>
      <c r="F67" s="1267" t="s">
        <v>1039</v>
      </c>
      <c r="G67" s="1241"/>
      <c r="H67" s="1241"/>
      <c r="I67" s="1241"/>
      <c r="J67" s="1241"/>
    </row>
    <row r="68" spans="1:10" ht="21.75" customHeight="1">
      <c r="A68" s="1219"/>
      <c r="B68" s="1241"/>
      <c r="C68" s="1241"/>
      <c r="D68" s="1241"/>
      <c r="E68" s="1241"/>
      <c r="F68" s="1286" t="s">
        <v>206</v>
      </c>
      <c r="G68" s="1241"/>
      <c r="H68" s="1241"/>
      <c r="I68" s="1241"/>
      <c r="J68" s="1241"/>
    </row>
    <row r="69" spans="1:10" ht="21.75" customHeight="1">
      <c r="A69" s="1219"/>
      <c r="B69" s="1241"/>
      <c r="C69" s="1241"/>
      <c r="D69" s="1241"/>
      <c r="E69" s="1241"/>
      <c r="F69" s="1272" t="s">
        <v>23</v>
      </c>
      <c r="G69" s="1241"/>
      <c r="H69" s="1241"/>
      <c r="I69" s="1241"/>
      <c r="J69" s="1241"/>
    </row>
    <row r="70" spans="1:10" ht="21.75" customHeight="1">
      <c r="A70" s="1219"/>
      <c r="B70" s="1241"/>
      <c r="C70" s="1241"/>
      <c r="D70" s="1241"/>
      <c r="E70" s="1241"/>
      <c r="F70" s="1251" t="s">
        <v>24</v>
      </c>
      <c r="G70" s="1241"/>
      <c r="H70" s="1241"/>
      <c r="I70" s="1241"/>
      <c r="J70" s="1241"/>
    </row>
    <row r="71" spans="1:10" ht="21.75" customHeight="1">
      <c r="A71" s="1219"/>
      <c r="B71" s="1241"/>
      <c r="C71" s="1241"/>
      <c r="D71" s="1241"/>
      <c r="E71" s="1241"/>
      <c r="F71" s="1272" t="s">
        <v>25</v>
      </c>
      <c r="G71" s="1241"/>
      <c r="H71" s="1241"/>
      <c r="I71" s="1241"/>
      <c r="J71" s="1241"/>
    </row>
    <row r="72" spans="1:10" ht="21.75" customHeight="1">
      <c r="A72" s="1219"/>
      <c r="B72" s="1241"/>
      <c r="C72" s="1241"/>
      <c r="D72" s="1241"/>
      <c r="E72" s="1241"/>
      <c r="F72" s="1251" t="s">
        <v>26</v>
      </c>
      <c r="G72" s="1241"/>
      <c r="H72" s="1241"/>
      <c r="I72" s="1241"/>
      <c r="J72" s="1241"/>
    </row>
    <row r="73" spans="1:10" ht="21.75" customHeight="1">
      <c r="A73" s="1219"/>
      <c r="B73" s="1241"/>
      <c r="C73" s="1241"/>
      <c r="D73" s="1241"/>
      <c r="E73" s="1241"/>
      <c r="F73" s="1272" t="s">
        <v>1078</v>
      </c>
      <c r="G73" s="1241"/>
      <c r="H73" s="1241"/>
      <c r="I73" s="1241"/>
      <c r="J73" s="1241"/>
    </row>
    <row r="74" spans="1:10" ht="21.75" customHeight="1">
      <c r="A74" s="1219"/>
      <c r="B74" s="1241"/>
      <c r="C74" s="1241"/>
      <c r="D74" s="1241"/>
      <c r="E74" s="1241"/>
      <c r="F74" s="1241"/>
      <c r="G74" s="1241"/>
      <c r="H74" s="1241"/>
      <c r="I74" s="1241"/>
      <c r="J74" s="1241"/>
    </row>
    <row r="75" spans="1:10" ht="21.75" customHeight="1">
      <c r="A75" s="1219"/>
      <c r="B75" s="1241"/>
      <c r="C75" s="1241"/>
      <c r="D75" s="1241"/>
      <c r="E75" s="1241"/>
      <c r="F75" s="1267" t="s">
        <v>1040</v>
      </c>
      <c r="G75" s="1241"/>
      <c r="H75" s="1241"/>
      <c r="I75" s="1241"/>
      <c r="J75" s="1241"/>
    </row>
    <row r="76" spans="1:10" ht="21.75" customHeight="1">
      <c r="A76" s="1219"/>
      <c r="B76" s="1241"/>
      <c r="C76" s="1241"/>
      <c r="D76" s="1241"/>
      <c r="E76" s="1241"/>
      <c r="F76" s="1286" t="s">
        <v>206</v>
      </c>
      <c r="G76" s="1241"/>
      <c r="H76" s="1241"/>
      <c r="I76" s="1241"/>
      <c r="J76" s="1241"/>
    </row>
    <row r="77" spans="1:10" ht="21.75" customHeight="1">
      <c r="A77" s="1219"/>
      <c r="B77" s="1241"/>
      <c r="C77" s="1241"/>
      <c r="D77" s="1241"/>
      <c r="E77" s="1241"/>
      <c r="F77" s="1272" t="s">
        <v>1079</v>
      </c>
      <c r="G77" s="1241"/>
      <c r="H77" s="1241"/>
      <c r="I77" s="1241"/>
      <c r="J77" s="1241"/>
    </row>
    <row r="78" spans="1:10" ht="21.75" customHeight="1">
      <c r="A78" s="1219"/>
      <c r="B78" s="1241"/>
      <c r="C78" s="1241"/>
      <c r="D78" s="1241"/>
      <c r="E78" s="1241"/>
      <c r="F78" s="1272" t="s">
        <v>1080</v>
      </c>
      <c r="G78" s="1241"/>
      <c r="H78" s="1241"/>
      <c r="I78" s="1241"/>
      <c r="J78" s="1241"/>
    </row>
    <row r="79" spans="1:10" ht="21.75" customHeight="1">
      <c r="A79" s="1219"/>
      <c r="B79" s="1241"/>
      <c r="C79" s="1241"/>
      <c r="D79" s="1241"/>
      <c r="E79" s="1241"/>
      <c r="F79" s="1272" t="s">
        <v>1081</v>
      </c>
      <c r="G79" s="1241"/>
      <c r="H79" s="1241"/>
      <c r="I79" s="1241"/>
      <c r="J79" s="1241"/>
    </row>
    <row r="80" spans="1:10" ht="21.75" customHeight="1">
      <c r="A80" s="1219"/>
      <c r="B80" s="1241"/>
      <c r="C80" s="1241"/>
      <c r="D80" s="1241"/>
      <c r="E80" s="1241"/>
      <c r="F80" s="1251" t="s">
        <v>1082</v>
      </c>
      <c r="G80" s="1241"/>
      <c r="H80" s="1241"/>
      <c r="I80" s="1241"/>
      <c r="J80" s="1241"/>
    </row>
    <row r="81" spans="1:10" ht="21.75" customHeight="1">
      <c r="A81" s="1219"/>
      <c r="B81" s="1241"/>
      <c r="C81" s="1241"/>
      <c r="D81" s="1241"/>
      <c r="E81" s="1241"/>
      <c r="F81" s="1272" t="s">
        <v>1083</v>
      </c>
      <c r="G81" s="1241"/>
      <c r="H81" s="1241"/>
      <c r="I81" s="1241"/>
      <c r="J81" s="1241"/>
    </row>
    <row r="82" spans="1:10" ht="21.75" customHeight="1">
      <c r="A82" s="1219"/>
      <c r="B82" s="1241"/>
      <c r="C82" s="1241"/>
      <c r="D82" s="1241"/>
      <c r="E82" s="1241"/>
      <c r="F82" s="1272" t="s">
        <v>1084</v>
      </c>
      <c r="G82" s="1241"/>
      <c r="H82" s="1241"/>
      <c r="I82" s="1241"/>
      <c r="J82" s="1241"/>
    </row>
    <row r="83" spans="1:10" ht="21.75" customHeight="1">
      <c r="A83" s="1219"/>
      <c r="B83" s="1241"/>
      <c r="C83" s="1241"/>
      <c r="D83" s="1241"/>
      <c r="E83" s="1241"/>
      <c r="F83" s="1272" t="s">
        <v>1085</v>
      </c>
      <c r="G83" s="1241"/>
      <c r="H83" s="1241"/>
      <c r="I83" s="1241"/>
      <c r="J83" s="1241"/>
    </row>
    <row r="84" spans="1:10" ht="21.75" customHeight="1">
      <c r="A84" s="1219"/>
      <c r="B84" s="1241"/>
      <c r="C84" s="1241"/>
      <c r="D84" s="1241"/>
      <c r="E84" s="1241"/>
      <c r="F84" s="1272" t="s">
        <v>1086</v>
      </c>
      <c r="G84" s="1241"/>
      <c r="H84" s="1241"/>
      <c r="I84" s="1241"/>
      <c r="J84" s="1241"/>
    </row>
    <row r="85" spans="1:10" ht="21.75" customHeight="1">
      <c r="A85" s="1252"/>
      <c r="B85" s="1247"/>
      <c r="C85" s="1247"/>
      <c r="D85" s="1247"/>
      <c r="E85" s="1247"/>
      <c r="F85" s="1287"/>
      <c r="G85" s="1247"/>
      <c r="H85" s="1247"/>
      <c r="I85" s="1247"/>
      <c r="J85" s="1247"/>
    </row>
    <row r="86" spans="1:10" ht="21.75" customHeight="1">
      <c r="A86" s="1040" t="s">
        <v>798</v>
      </c>
      <c r="B86" s="1041"/>
      <c r="C86" s="1041"/>
      <c r="D86" s="1041"/>
      <c r="E86" s="1041"/>
      <c r="F86" s="1265"/>
      <c r="G86" s="1283"/>
      <c r="H86" s="1283"/>
      <c r="I86" s="1283"/>
      <c r="J86" s="1283"/>
    </row>
    <row r="87" spans="1:10" ht="21.75" customHeight="1">
      <c r="A87" s="1016" t="s">
        <v>799</v>
      </c>
      <c r="B87" s="1018"/>
      <c r="C87" s="1018"/>
      <c r="D87" s="1018"/>
      <c r="E87" s="1018"/>
      <c r="F87" s="1246"/>
      <c r="G87" s="1241"/>
      <c r="H87" s="1241"/>
      <c r="I87" s="1241"/>
      <c r="J87" s="1241"/>
    </row>
    <row r="88" spans="1:10" ht="21.75" customHeight="1">
      <c r="A88" s="1016" t="s">
        <v>800</v>
      </c>
      <c r="B88" s="1018"/>
      <c r="C88" s="1018"/>
      <c r="D88" s="1018"/>
      <c r="E88" s="1018"/>
      <c r="F88" s="1246"/>
      <c r="G88" s="1241"/>
      <c r="H88" s="1241"/>
      <c r="I88" s="1241"/>
      <c r="J88" s="1241"/>
    </row>
    <row r="89" spans="1:10" ht="21.75" customHeight="1">
      <c r="A89" s="1011" t="s">
        <v>801</v>
      </c>
      <c r="B89" s="1011"/>
      <c r="C89" s="1011"/>
      <c r="D89" s="1011"/>
      <c r="E89" s="1011"/>
      <c r="F89" s="1246"/>
      <c r="G89" s="1241"/>
      <c r="H89" s="1241"/>
      <c r="I89" s="1241"/>
      <c r="J89" s="1241"/>
    </row>
    <row r="90" spans="1:10" ht="21.75" customHeight="1">
      <c r="A90" s="1064" t="s">
        <v>802</v>
      </c>
      <c r="B90" s="1016" t="s">
        <v>582</v>
      </c>
      <c r="C90" s="1016" t="s">
        <v>883</v>
      </c>
      <c r="D90" s="1016" t="s">
        <v>884</v>
      </c>
      <c r="E90" s="1241"/>
      <c r="F90" s="1246"/>
      <c r="G90" s="1241"/>
      <c r="H90" s="1241"/>
      <c r="I90" s="1241"/>
      <c r="J90" s="1241"/>
    </row>
    <row r="91" spans="1:10" ht="21.75" customHeight="1">
      <c r="A91" s="1065" t="s">
        <v>554</v>
      </c>
      <c r="B91" s="1017" t="s">
        <v>806</v>
      </c>
      <c r="C91" s="1018" t="s">
        <v>831</v>
      </c>
      <c r="D91" s="1029" t="s">
        <v>829</v>
      </c>
      <c r="E91" s="1241"/>
      <c r="F91" s="1246"/>
      <c r="G91" s="1241"/>
      <c r="H91" s="1241"/>
      <c r="I91" s="1241"/>
      <c r="J91" s="1241"/>
    </row>
    <row r="92" spans="1:10" ht="21.75" customHeight="1">
      <c r="A92" s="1062" t="s">
        <v>803</v>
      </c>
      <c r="B92" s="1018" t="s">
        <v>807</v>
      </c>
      <c r="C92" s="1016" t="s">
        <v>1017</v>
      </c>
      <c r="D92" s="1018" t="s">
        <v>830</v>
      </c>
      <c r="E92" s="1241"/>
      <c r="F92" s="1246"/>
      <c r="G92" s="1241"/>
      <c r="H92" s="1241"/>
      <c r="I92" s="1241"/>
      <c r="J92" s="1241"/>
    </row>
    <row r="93" spans="1:10" ht="21.75" customHeight="1">
      <c r="A93" s="1063" t="s">
        <v>804</v>
      </c>
      <c r="B93" s="1018" t="s">
        <v>808</v>
      </c>
      <c r="C93" s="1017" t="s">
        <v>585</v>
      </c>
      <c r="D93" s="1016" t="s">
        <v>844</v>
      </c>
      <c r="E93" s="1028" t="s">
        <v>885</v>
      </c>
      <c r="F93" s="1266" t="s">
        <v>1051</v>
      </c>
      <c r="G93" s="1241"/>
      <c r="H93" s="1241"/>
      <c r="I93" s="1241"/>
      <c r="J93" s="1241"/>
    </row>
    <row r="94" spans="1:10" ht="21.75" customHeight="1">
      <c r="A94" s="1065" t="s">
        <v>561</v>
      </c>
      <c r="B94" s="1018" t="s">
        <v>809</v>
      </c>
      <c r="C94" s="1017" t="s">
        <v>587</v>
      </c>
      <c r="D94" s="1048" t="s">
        <v>1044</v>
      </c>
      <c r="E94" s="1030" t="s">
        <v>583</v>
      </c>
      <c r="F94" s="1223" t="s">
        <v>1029</v>
      </c>
      <c r="G94" s="1241"/>
      <c r="H94" s="1241"/>
      <c r="I94" s="1241"/>
      <c r="J94" s="1241"/>
    </row>
    <row r="95" spans="1:10" ht="21.75" customHeight="1">
      <c r="A95" s="1063" t="s">
        <v>909</v>
      </c>
      <c r="B95" s="1027"/>
      <c r="C95" s="1017" t="s">
        <v>589</v>
      </c>
      <c r="D95" s="1020" t="s">
        <v>846</v>
      </c>
      <c r="E95" s="1044" t="s">
        <v>862</v>
      </c>
      <c r="F95" s="1286" t="s">
        <v>206</v>
      </c>
      <c r="G95" s="1241"/>
      <c r="H95" s="1241"/>
      <c r="I95" s="1241"/>
      <c r="J95" s="1241"/>
    </row>
    <row r="96" spans="1:10" ht="21.75" customHeight="1">
      <c r="A96" s="1061" t="s">
        <v>805</v>
      </c>
      <c r="B96" s="1027"/>
      <c r="C96" s="1017" t="s">
        <v>832</v>
      </c>
      <c r="D96" s="1241"/>
      <c r="E96" s="1043" t="s">
        <v>864</v>
      </c>
      <c r="F96" s="1240" t="s">
        <v>28</v>
      </c>
      <c r="G96" s="1241"/>
      <c r="H96" s="1241"/>
      <c r="I96" s="1241"/>
      <c r="J96" s="1241"/>
    </row>
    <row r="97" spans="1:10" ht="21.75" customHeight="1">
      <c r="A97" s="1063" t="s">
        <v>910</v>
      </c>
      <c r="B97" s="1027"/>
      <c r="C97" s="1018"/>
      <c r="D97" s="1241"/>
      <c r="E97" s="1043" t="s">
        <v>865</v>
      </c>
      <c r="F97" s="1246" t="s">
        <v>29</v>
      </c>
      <c r="G97" s="1241"/>
      <c r="H97" s="1241"/>
      <c r="I97" s="1241"/>
      <c r="J97" s="1241"/>
    </row>
    <row r="98" spans="1:10" ht="21.75" customHeight="1">
      <c r="A98" s="1018"/>
      <c r="B98" s="1027"/>
      <c r="C98" s="1027"/>
      <c r="D98" s="1241"/>
      <c r="E98" s="1044" t="s">
        <v>863</v>
      </c>
      <c r="F98" s="1240" t="s">
        <v>30</v>
      </c>
      <c r="G98" s="1241"/>
      <c r="H98" s="1241"/>
      <c r="I98" s="1241"/>
      <c r="J98" s="1241"/>
    </row>
    <row r="99" spans="1:10" ht="21.75" customHeight="1">
      <c r="A99" s="1020"/>
      <c r="B99" s="1027"/>
      <c r="C99" s="1027"/>
      <c r="D99" s="1241"/>
      <c r="E99" s="1050" t="s">
        <v>866</v>
      </c>
      <c r="F99" s="1246" t="s">
        <v>31</v>
      </c>
      <c r="G99" s="1241"/>
      <c r="H99" s="1241"/>
      <c r="I99" s="1241"/>
      <c r="J99" s="1241"/>
    </row>
    <row r="100" spans="1:10" ht="21.75" customHeight="1">
      <c r="A100" s="1018"/>
      <c r="B100" s="1027"/>
      <c r="C100" s="1027"/>
      <c r="D100" s="1027"/>
      <c r="E100" s="1043" t="s">
        <v>867</v>
      </c>
      <c r="F100" s="1246"/>
      <c r="G100" s="1241"/>
      <c r="H100" s="1241"/>
      <c r="I100" s="1241"/>
      <c r="J100" s="1241"/>
    </row>
    <row r="101" spans="1:10" ht="21.75" customHeight="1">
      <c r="A101" s="1020"/>
      <c r="B101" s="1027"/>
      <c r="C101" s="1027"/>
      <c r="D101" s="1027"/>
      <c r="E101" s="1043" t="s">
        <v>868</v>
      </c>
      <c r="F101" s="1223" t="s">
        <v>1061</v>
      </c>
      <c r="G101" s="1241"/>
      <c r="H101" s="1241"/>
      <c r="I101" s="1241"/>
      <c r="J101" s="1241"/>
    </row>
    <row r="102" spans="1:10" ht="21.75" customHeight="1">
      <c r="A102" s="1018"/>
      <c r="B102" s="1027"/>
      <c r="C102" s="1027"/>
      <c r="D102" s="1027"/>
      <c r="E102" s="1044" t="s">
        <v>856</v>
      </c>
      <c r="F102" s="1268" t="s">
        <v>1062</v>
      </c>
      <c r="G102" s="1241"/>
      <c r="H102" s="1241"/>
      <c r="I102" s="1241"/>
      <c r="J102" s="1241"/>
    </row>
    <row r="103" spans="1:10" ht="21.75" customHeight="1">
      <c r="A103" s="1018"/>
      <c r="B103" s="1027"/>
      <c r="C103" s="1027"/>
      <c r="D103" s="1027"/>
      <c r="E103" s="1043" t="s">
        <v>869</v>
      </c>
      <c r="F103" s="1288" t="s">
        <v>206</v>
      </c>
      <c r="G103" s="1241"/>
      <c r="H103" s="1241"/>
      <c r="I103" s="1241"/>
      <c r="J103" s="1241"/>
    </row>
    <row r="104" spans="1:10" ht="21.75" customHeight="1">
      <c r="A104" s="1018"/>
      <c r="B104" s="1027"/>
      <c r="C104" s="1027"/>
      <c r="D104" s="1027"/>
      <c r="E104" s="1043"/>
      <c r="F104" s="1260" t="s">
        <v>1031</v>
      </c>
      <c r="G104" s="1241"/>
      <c r="H104" s="1241"/>
      <c r="I104" s="1241"/>
      <c r="J104" s="1241"/>
    </row>
    <row r="105" spans="1:10" ht="21.75" customHeight="1">
      <c r="A105" s="1018"/>
      <c r="B105" s="1027"/>
      <c r="C105" s="1027"/>
      <c r="D105" s="1027"/>
      <c r="E105" s="1043"/>
      <c r="F105" s="1260" t="s">
        <v>1032</v>
      </c>
      <c r="G105" s="1241"/>
      <c r="H105" s="1241"/>
      <c r="I105" s="1241"/>
      <c r="J105" s="1241"/>
    </row>
    <row r="106" spans="1:10" ht="21.75" customHeight="1">
      <c r="A106" s="1018"/>
      <c r="B106" s="1027"/>
      <c r="C106" s="1027"/>
      <c r="D106" s="1027"/>
      <c r="E106" s="1043"/>
      <c r="F106" s="1267"/>
      <c r="G106" s="1241"/>
      <c r="H106" s="1241"/>
      <c r="I106" s="1241"/>
      <c r="J106" s="1241"/>
    </row>
    <row r="107" spans="1:10" ht="21.75" customHeight="1">
      <c r="A107" s="1018"/>
      <c r="B107" s="1027"/>
      <c r="C107" s="1027"/>
      <c r="D107" s="1027"/>
      <c r="E107" s="1043"/>
      <c r="F107" s="1269" t="s">
        <v>1033</v>
      </c>
      <c r="G107" s="1241"/>
      <c r="H107" s="1241"/>
      <c r="I107" s="1241"/>
      <c r="J107" s="1241"/>
    </row>
    <row r="108" spans="1:10" ht="21.75" customHeight="1">
      <c r="A108" s="1018"/>
      <c r="B108" s="1027"/>
      <c r="C108" s="1027"/>
      <c r="D108" s="1027"/>
      <c r="E108" s="1043"/>
      <c r="F108" s="1288" t="s">
        <v>206</v>
      </c>
      <c r="G108" s="1241"/>
      <c r="H108" s="1241"/>
      <c r="I108" s="1241"/>
      <c r="J108" s="1241"/>
    </row>
    <row r="109" spans="1:10" ht="21.75" customHeight="1">
      <c r="A109" s="1018"/>
      <c r="B109" s="1027"/>
      <c r="C109" s="1027"/>
      <c r="D109" s="1027"/>
      <c r="E109" s="1043"/>
      <c r="F109" s="1259" t="s">
        <v>1034</v>
      </c>
      <c r="G109" s="1241"/>
      <c r="H109" s="1241"/>
      <c r="I109" s="1241"/>
      <c r="J109" s="1241"/>
    </row>
    <row r="110" spans="1:10" ht="21.75" customHeight="1">
      <c r="A110" s="1018"/>
      <c r="B110" s="1027"/>
      <c r="C110" s="1027"/>
      <c r="D110" s="1027"/>
      <c r="E110" s="1043"/>
      <c r="F110" s="1266"/>
      <c r="G110" s="1241"/>
      <c r="H110" s="1241"/>
      <c r="I110" s="1241"/>
      <c r="J110" s="1241"/>
    </row>
    <row r="111" spans="1:10" ht="21.75" customHeight="1">
      <c r="A111" s="1018"/>
      <c r="B111" s="1027"/>
      <c r="C111" s="1027"/>
      <c r="D111" s="1048" t="s">
        <v>1042</v>
      </c>
      <c r="E111" s="1043"/>
      <c r="F111" s="1278" t="s">
        <v>1049</v>
      </c>
      <c r="G111" s="1241"/>
      <c r="H111" s="1241"/>
      <c r="I111" s="1241"/>
      <c r="J111" s="1241"/>
    </row>
    <row r="112" spans="1:10" ht="21.75" customHeight="1">
      <c r="A112" s="1018"/>
      <c r="B112" s="1027"/>
      <c r="C112" s="1027"/>
      <c r="D112" s="1225" t="s">
        <v>1043</v>
      </c>
      <c r="E112" s="1043"/>
      <c r="F112" s="1267" t="s">
        <v>1059</v>
      </c>
      <c r="G112" s="1241"/>
      <c r="H112" s="1241"/>
      <c r="I112" s="1241"/>
      <c r="J112" s="1241"/>
    </row>
    <row r="113" spans="1:10" ht="21.75" customHeight="1">
      <c r="A113" s="1018"/>
      <c r="B113" s="1027"/>
      <c r="C113" s="1027"/>
      <c r="D113" s="1027"/>
      <c r="E113" s="1043"/>
      <c r="F113" s="1268" t="s">
        <v>1060</v>
      </c>
      <c r="G113" s="1241"/>
      <c r="H113" s="1241"/>
      <c r="I113" s="1241"/>
      <c r="J113" s="1241"/>
    </row>
    <row r="114" spans="1:10" ht="21.75" customHeight="1">
      <c r="A114" s="1018"/>
      <c r="B114" s="1027"/>
      <c r="C114" s="1027"/>
      <c r="D114" s="1027"/>
      <c r="E114" s="1043"/>
      <c r="F114" s="1284" t="s">
        <v>206</v>
      </c>
      <c r="G114" s="1241"/>
      <c r="H114" s="1241"/>
      <c r="I114" s="1241"/>
      <c r="J114" s="1241"/>
    </row>
    <row r="115" spans="1:10" ht="21.75" customHeight="1">
      <c r="A115" s="1018"/>
      <c r="B115" s="1027"/>
      <c r="C115" s="1027"/>
      <c r="D115" s="1027"/>
      <c r="E115" s="1043"/>
      <c r="F115" s="1272" t="s">
        <v>1076</v>
      </c>
      <c r="G115" s="1241"/>
      <c r="H115" s="1241"/>
      <c r="I115" s="1241"/>
      <c r="J115" s="1241"/>
    </row>
    <row r="116" spans="1:10" ht="21.75" customHeight="1">
      <c r="A116" s="1018"/>
      <c r="B116" s="1027"/>
      <c r="C116" s="1027"/>
      <c r="D116" s="1027"/>
      <c r="E116" s="1043"/>
      <c r="F116" s="1241"/>
      <c r="G116" s="1241"/>
      <c r="H116" s="1241"/>
      <c r="I116" s="1241"/>
      <c r="J116" s="1241"/>
    </row>
    <row r="117" spans="1:10" ht="21.75" customHeight="1">
      <c r="A117" s="1018"/>
      <c r="B117" s="1027"/>
      <c r="C117" s="1027"/>
      <c r="D117" s="1027"/>
      <c r="E117" s="1043"/>
      <c r="F117" s="1267" t="s">
        <v>1038</v>
      </c>
      <c r="G117" s="1241"/>
      <c r="H117" s="1241"/>
      <c r="I117" s="1241"/>
      <c r="J117" s="1241"/>
    </row>
    <row r="118" spans="1:10" ht="21.75" customHeight="1">
      <c r="A118" s="1018"/>
      <c r="B118" s="1027"/>
      <c r="C118" s="1027"/>
      <c r="D118" s="1027"/>
      <c r="E118" s="1043"/>
      <c r="F118" s="1286" t="s">
        <v>206</v>
      </c>
      <c r="G118" s="1241"/>
      <c r="H118" s="1241"/>
      <c r="I118" s="1241"/>
      <c r="J118" s="1241"/>
    </row>
    <row r="119" spans="1:10" ht="21.75" customHeight="1">
      <c r="A119" s="1018"/>
      <c r="B119" s="1027"/>
      <c r="C119" s="1027"/>
      <c r="D119" s="1027"/>
      <c r="E119" s="1043"/>
      <c r="F119" s="1272" t="s">
        <v>1077</v>
      </c>
      <c r="G119" s="1241"/>
      <c r="H119" s="1241"/>
      <c r="I119" s="1241"/>
      <c r="J119" s="1241"/>
    </row>
    <row r="120" spans="1:10" ht="21.75" customHeight="1">
      <c r="A120" s="1018"/>
      <c r="B120" s="1027"/>
      <c r="C120" s="1027"/>
      <c r="D120" s="1027"/>
      <c r="E120" s="1043"/>
      <c r="F120" s="1272" t="s">
        <v>21</v>
      </c>
      <c r="G120" s="1241"/>
      <c r="H120" s="1241"/>
      <c r="I120" s="1241"/>
      <c r="J120" s="1241"/>
    </row>
    <row r="121" spans="1:10" ht="21.75" customHeight="1">
      <c r="A121" s="1018"/>
      <c r="B121" s="1027"/>
      <c r="C121" s="1027"/>
      <c r="D121" s="1027"/>
      <c r="E121" s="1043"/>
      <c r="F121" s="1251" t="s">
        <v>22</v>
      </c>
      <c r="G121" s="1241"/>
      <c r="H121" s="1241"/>
      <c r="I121" s="1241"/>
      <c r="J121" s="1241"/>
    </row>
    <row r="122" spans="1:10" ht="21.75" customHeight="1">
      <c r="A122" s="1018"/>
      <c r="B122" s="1027"/>
      <c r="C122" s="1027"/>
      <c r="D122" s="1027"/>
      <c r="E122" s="1043"/>
      <c r="F122" s="1251" t="s">
        <v>27</v>
      </c>
      <c r="G122" s="1241"/>
      <c r="H122" s="1241"/>
      <c r="I122" s="1241"/>
      <c r="J122" s="1241"/>
    </row>
    <row r="123" spans="1:10" ht="21.75" customHeight="1">
      <c r="A123" s="1018"/>
      <c r="B123" s="1027"/>
      <c r="C123" s="1027"/>
      <c r="D123" s="1027"/>
      <c r="E123" s="1043"/>
      <c r="F123" s="1241"/>
      <c r="G123" s="1241"/>
      <c r="H123" s="1241"/>
      <c r="I123" s="1241"/>
      <c r="J123" s="1241"/>
    </row>
    <row r="124" spans="1:10" ht="21.75" customHeight="1">
      <c r="A124" s="1018"/>
      <c r="B124" s="1027"/>
      <c r="C124" s="1027"/>
      <c r="D124" s="1027"/>
      <c r="E124" s="1043"/>
      <c r="F124" s="1267" t="s">
        <v>1039</v>
      </c>
      <c r="G124" s="1241"/>
      <c r="H124" s="1241"/>
      <c r="I124" s="1241"/>
      <c r="J124" s="1241"/>
    </row>
    <row r="125" spans="1:10" ht="21.75" customHeight="1">
      <c r="A125" s="1018"/>
      <c r="B125" s="1027"/>
      <c r="C125" s="1027"/>
      <c r="D125" s="1027"/>
      <c r="E125" s="1043"/>
      <c r="F125" s="1286" t="s">
        <v>206</v>
      </c>
      <c r="G125" s="1241"/>
      <c r="H125" s="1241"/>
      <c r="I125" s="1241"/>
      <c r="J125" s="1241"/>
    </row>
    <row r="126" spans="1:10" ht="21.75" customHeight="1">
      <c r="A126" s="1018"/>
      <c r="B126" s="1027"/>
      <c r="C126" s="1027"/>
      <c r="D126" s="1027"/>
      <c r="E126" s="1043"/>
      <c r="F126" s="1272" t="s">
        <v>23</v>
      </c>
      <c r="G126" s="1241"/>
      <c r="H126" s="1241"/>
      <c r="I126" s="1241"/>
      <c r="J126" s="1241"/>
    </row>
    <row r="127" spans="1:10" ht="21.75" customHeight="1">
      <c r="A127" s="1018"/>
      <c r="B127" s="1027"/>
      <c r="C127" s="1027"/>
      <c r="D127" s="1027"/>
      <c r="E127" s="1043"/>
      <c r="F127" s="1251" t="s">
        <v>24</v>
      </c>
      <c r="G127" s="1241"/>
      <c r="H127" s="1241"/>
      <c r="I127" s="1241"/>
      <c r="J127" s="1241"/>
    </row>
    <row r="128" spans="1:10" ht="21.75" customHeight="1">
      <c r="A128" s="1018"/>
      <c r="B128" s="1027"/>
      <c r="C128" s="1027"/>
      <c r="D128" s="1027"/>
      <c r="E128" s="1043"/>
      <c r="F128" s="1272" t="s">
        <v>25</v>
      </c>
      <c r="G128" s="1241"/>
      <c r="H128" s="1241"/>
      <c r="I128" s="1241"/>
      <c r="J128" s="1241"/>
    </row>
    <row r="129" spans="1:10" ht="21.75" customHeight="1">
      <c r="A129" s="1018"/>
      <c r="B129" s="1027"/>
      <c r="C129" s="1027"/>
      <c r="D129" s="1027"/>
      <c r="E129" s="1043"/>
      <c r="F129" s="1251" t="s">
        <v>26</v>
      </c>
      <c r="G129" s="1241"/>
      <c r="H129" s="1241"/>
      <c r="I129" s="1241"/>
      <c r="J129" s="1241"/>
    </row>
    <row r="130" spans="1:10" ht="21.75" customHeight="1">
      <c r="A130" s="1018"/>
      <c r="B130" s="1027"/>
      <c r="C130" s="1027"/>
      <c r="D130" s="1027"/>
      <c r="E130" s="1043"/>
      <c r="F130" s="1272" t="s">
        <v>1078</v>
      </c>
      <c r="G130" s="1241"/>
      <c r="H130" s="1241"/>
      <c r="I130" s="1241"/>
      <c r="J130" s="1241"/>
    </row>
    <row r="131" spans="1:10" ht="21.75" customHeight="1">
      <c r="A131" s="1018"/>
      <c r="B131" s="1027"/>
      <c r="C131" s="1027"/>
      <c r="D131" s="1027"/>
      <c r="E131" s="1043"/>
      <c r="F131" s="1241"/>
      <c r="G131" s="1241"/>
      <c r="H131" s="1241"/>
      <c r="I131" s="1241"/>
      <c r="J131" s="1241"/>
    </row>
    <row r="132" spans="1:10" ht="21.75" customHeight="1">
      <c r="A132" s="1018"/>
      <c r="B132" s="1027"/>
      <c r="C132" s="1027"/>
      <c r="D132" s="1027"/>
      <c r="E132" s="1043"/>
      <c r="F132" s="1267" t="s">
        <v>1040</v>
      </c>
      <c r="G132" s="1241"/>
      <c r="H132" s="1241"/>
      <c r="I132" s="1241"/>
      <c r="J132" s="1241"/>
    </row>
    <row r="133" spans="1:10" ht="21.75" customHeight="1">
      <c r="A133" s="1018"/>
      <c r="B133" s="1027"/>
      <c r="C133" s="1027"/>
      <c r="D133" s="1027"/>
      <c r="E133" s="1043"/>
      <c r="F133" s="1286" t="s">
        <v>206</v>
      </c>
      <c r="G133" s="1241"/>
      <c r="H133" s="1241"/>
      <c r="I133" s="1241"/>
      <c r="J133" s="1241"/>
    </row>
    <row r="134" spans="1:10" ht="21.75" customHeight="1">
      <c r="A134" s="1018"/>
      <c r="B134" s="1027"/>
      <c r="C134" s="1027"/>
      <c r="D134" s="1027"/>
      <c r="E134" s="1043"/>
      <c r="F134" s="1272" t="s">
        <v>1079</v>
      </c>
      <c r="G134" s="1241"/>
      <c r="H134" s="1241"/>
      <c r="I134" s="1241"/>
      <c r="J134" s="1241"/>
    </row>
    <row r="135" spans="1:10" ht="21.75" customHeight="1">
      <c r="A135" s="1018"/>
      <c r="B135" s="1027"/>
      <c r="C135" s="1027"/>
      <c r="D135" s="1027"/>
      <c r="E135" s="1043"/>
      <c r="F135" s="1272" t="s">
        <v>1080</v>
      </c>
      <c r="G135" s="1241"/>
      <c r="H135" s="1241"/>
      <c r="I135" s="1241"/>
      <c r="J135" s="1241"/>
    </row>
    <row r="136" spans="1:10" ht="21.75" customHeight="1">
      <c r="A136" s="1018"/>
      <c r="B136" s="1027"/>
      <c r="C136" s="1027"/>
      <c r="D136" s="1027"/>
      <c r="E136" s="1043"/>
      <c r="F136" s="1272" t="s">
        <v>1081</v>
      </c>
      <c r="G136" s="1241"/>
      <c r="H136" s="1241"/>
      <c r="I136" s="1241"/>
      <c r="J136" s="1241"/>
    </row>
    <row r="137" spans="1:10" ht="21.75" customHeight="1">
      <c r="A137" s="1018"/>
      <c r="B137" s="1027"/>
      <c r="C137" s="1027"/>
      <c r="D137" s="1027"/>
      <c r="E137" s="1043"/>
      <c r="F137" s="1251" t="s">
        <v>1082</v>
      </c>
      <c r="G137" s="1241"/>
      <c r="H137" s="1241"/>
      <c r="I137" s="1241"/>
      <c r="J137" s="1241"/>
    </row>
    <row r="138" spans="1:10" ht="21.75" customHeight="1">
      <c r="A138" s="1018"/>
      <c r="B138" s="1027"/>
      <c r="C138" s="1027"/>
      <c r="D138" s="1027"/>
      <c r="E138" s="1043"/>
      <c r="F138" s="1272" t="s">
        <v>1083</v>
      </c>
      <c r="G138" s="1241"/>
      <c r="H138" s="1241"/>
      <c r="I138" s="1241"/>
      <c r="J138" s="1241"/>
    </row>
    <row r="139" spans="1:10" ht="21.75" customHeight="1">
      <c r="A139" s="1018"/>
      <c r="B139" s="1027"/>
      <c r="C139" s="1027"/>
      <c r="D139" s="1027"/>
      <c r="E139" s="1043"/>
      <c r="F139" s="1272" t="s">
        <v>1084</v>
      </c>
      <c r="G139" s="1241"/>
      <c r="H139" s="1241"/>
      <c r="I139" s="1241"/>
      <c r="J139" s="1241"/>
    </row>
    <row r="140" spans="1:10" ht="21.75" customHeight="1">
      <c r="A140" s="1018"/>
      <c r="B140" s="1027"/>
      <c r="C140" s="1027"/>
      <c r="D140" s="1027"/>
      <c r="E140" s="1043"/>
      <c r="F140" s="1272" t="s">
        <v>1085</v>
      </c>
      <c r="G140" s="1241"/>
      <c r="H140" s="1241"/>
      <c r="I140" s="1241"/>
      <c r="J140" s="1241"/>
    </row>
    <row r="141" spans="1:10" ht="21.75" customHeight="1">
      <c r="A141" s="1018"/>
      <c r="B141" s="1027"/>
      <c r="C141" s="1027"/>
      <c r="D141" s="1027"/>
      <c r="E141" s="1043"/>
      <c r="F141" s="1272" t="s">
        <v>1086</v>
      </c>
      <c r="G141" s="1241"/>
      <c r="H141" s="1241"/>
      <c r="I141" s="1241"/>
      <c r="J141" s="1241"/>
    </row>
    <row r="142" spans="1:10" ht="21.75" customHeight="1">
      <c r="A142" s="1018"/>
      <c r="B142" s="1027"/>
      <c r="C142" s="1027"/>
      <c r="D142" s="1027"/>
      <c r="E142" s="1043"/>
      <c r="F142" s="1267"/>
      <c r="G142" s="1241"/>
      <c r="H142" s="1241"/>
      <c r="I142" s="1241"/>
      <c r="J142" s="1241"/>
    </row>
    <row r="143" spans="1:10" ht="21.75" customHeight="1">
      <c r="A143" s="1018"/>
      <c r="B143" s="1016" t="s">
        <v>582</v>
      </c>
      <c r="C143" s="1016" t="s">
        <v>99</v>
      </c>
      <c r="D143" s="1016" t="s">
        <v>888</v>
      </c>
      <c r="E143" s="1241"/>
      <c r="F143" s="1241"/>
      <c r="G143" s="1241"/>
      <c r="H143" s="1241"/>
      <c r="I143" s="1241"/>
      <c r="J143" s="1241"/>
    </row>
    <row r="144" spans="1:10" ht="21.75" customHeight="1">
      <c r="A144" s="1219"/>
      <c r="B144" s="1227" t="s">
        <v>810</v>
      </c>
      <c r="C144" s="1219" t="s">
        <v>833</v>
      </c>
      <c r="D144" s="1219" t="s">
        <v>847</v>
      </c>
      <c r="E144" s="1241"/>
      <c r="F144" s="1241"/>
      <c r="G144" s="1241"/>
      <c r="H144" s="1241"/>
      <c r="I144" s="1241"/>
      <c r="J144" s="1241"/>
    </row>
    <row r="145" spans="1:10" ht="21.75" customHeight="1">
      <c r="A145" s="1018"/>
      <c r="B145" s="1018" t="s">
        <v>811</v>
      </c>
      <c r="C145" s="1018" t="s">
        <v>834</v>
      </c>
      <c r="D145" s="1018" t="s">
        <v>835</v>
      </c>
      <c r="E145" s="1241"/>
      <c r="F145" s="1241"/>
      <c r="G145" s="1241"/>
      <c r="H145" s="1241"/>
      <c r="I145" s="1241"/>
      <c r="J145" s="1241"/>
    </row>
    <row r="146" spans="1:10" ht="21.75" customHeight="1">
      <c r="A146" s="1219"/>
      <c r="B146" s="1219" t="s">
        <v>812</v>
      </c>
      <c r="C146" s="1013" t="s">
        <v>1017</v>
      </c>
      <c r="D146" s="1013" t="s">
        <v>844</v>
      </c>
      <c r="E146" s="1028" t="s">
        <v>889</v>
      </c>
      <c r="F146" s="1278" t="s">
        <v>1048</v>
      </c>
      <c r="G146" s="1241"/>
      <c r="H146" s="1241"/>
      <c r="I146" s="1241"/>
      <c r="J146" s="1241"/>
    </row>
    <row r="147" spans="1:10" ht="21.75" customHeight="1">
      <c r="A147" s="1219"/>
      <c r="B147" s="1219" t="s">
        <v>813</v>
      </c>
      <c r="C147" s="1220" t="s">
        <v>593</v>
      </c>
      <c r="D147" s="1234" t="s">
        <v>852</v>
      </c>
      <c r="E147" s="1231" t="s">
        <v>723</v>
      </c>
      <c r="F147" s="1223" t="s">
        <v>1018</v>
      </c>
      <c r="G147" s="1241"/>
      <c r="H147" s="1241"/>
      <c r="I147" s="1241"/>
      <c r="J147" s="1241"/>
    </row>
    <row r="148" spans="1:10" ht="21.75" customHeight="1">
      <c r="A148" s="1018"/>
      <c r="B148" s="1018" t="s">
        <v>814</v>
      </c>
      <c r="C148" s="1017" t="s">
        <v>594</v>
      </c>
      <c r="D148" s="1017" t="s">
        <v>845</v>
      </c>
      <c r="E148" s="1036" t="s">
        <v>840</v>
      </c>
      <c r="F148" s="1289" t="s">
        <v>206</v>
      </c>
      <c r="G148" s="1241"/>
      <c r="H148" s="1241"/>
      <c r="I148" s="1241"/>
      <c r="J148" s="1241"/>
    </row>
    <row r="149" spans="1:10" ht="21.75" customHeight="1">
      <c r="A149" s="1018"/>
      <c r="B149" s="1018" t="s">
        <v>815</v>
      </c>
      <c r="C149" s="1017" t="s">
        <v>595</v>
      </c>
      <c r="E149" s="1226" t="s">
        <v>841</v>
      </c>
      <c r="F149" s="1260" t="s">
        <v>48</v>
      </c>
      <c r="G149" s="1241"/>
      <c r="H149" s="1241"/>
      <c r="I149" s="1241"/>
      <c r="J149" s="1241"/>
    </row>
    <row r="150" spans="1:10" ht="21.75" customHeight="1">
      <c r="A150" s="1018"/>
      <c r="B150" s="1027"/>
      <c r="C150" s="1017" t="s">
        <v>596</v>
      </c>
      <c r="E150" s="1226" t="s">
        <v>842</v>
      </c>
      <c r="F150" s="1223" t="s">
        <v>32</v>
      </c>
      <c r="G150" s="1241"/>
      <c r="H150" s="1241"/>
      <c r="I150" s="1241"/>
      <c r="J150" s="1241"/>
    </row>
    <row r="151" spans="1:10" ht="21.75" customHeight="1">
      <c r="A151" s="1219"/>
      <c r="B151" s="1229"/>
      <c r="C151" s="1219"/>
      <c r="D151" s="1241"/>
      <c r="E151" s="1049" t="s">
        <v>854</v>
      </c>
      <c r="F151" s="1260" t="s">
        <v>49</v>
      </c>
      <c r="G151" s="1241"/>
      <c r="H151" s="1241"/>
      <c r="I151" s="1241"/>
      <c r="J151" s="1241"/>
    </row>
    <row r="152" spans="1:10" ht="21.75" customHeight="1">
      <c r="A152" s="1018"/>
      <c r="B152" s="1027"/>
      <c r="C152" s="1018"/>
      <c r="D152" s="1241"/>
      <c r="E152" s="1051" t="s">
        <v>859</v>
      </c>
      <c r="F152" s="1260" t="s">
        <v>50</v>
      </c>
      <c r="G152" s="1241"/>
      <c r="H152" s="1241"/>
      <c r="I152" s="1241"/>
      <c r="J152" s="1241"/>
    </row>
    <row r="153" spans="1:10" ht="21.75" customHeight="1">
      <c r="A153" s="1018"/>
      <c r="B153" s="1027"/>
      <c r="C153" s="1018"/>
      <c r="D153" s="1018"/>
      <c r="E153" s="1050" t="s">
        <v>857</v>
      </c>
      <c r="F153" s="1260" t="s">
        <v>33</v>
      </c>
      <c r="G153" s="1241"/>
      <c r="H153" s="1241"/>
      <c r="I153" s="1241"/>
      <c r="J153" s="1241"/>
    </row>
    <row r="154" spans="1:10" ht="21.75" customHeight="1">
      <c r="A154" s="1018"/>
      <c r="B154" s="1027"/>
      <c r="C154" s="1018"/>
      <c r="D154" s="1241"/>
      <c r="E154" s="1230" t="s">
        <v>855</v>
      </c>
      <c r="F154" s="1241"/>
      <c r="G154" s="1241"/>
      <c r="H154" s="1241"/>
      <c r="I154" s="1241"/>
      <c r="J154" s="1241"/>
    </row>
    <row r="155" spans="1:10" ht="21.75" customHeight="1">
      <c r="A155" s="1018"/>
      <c r="B155" s="1018"/>
      <c r="C155" s="1018"/>
      <c r="D155" s="1018"/>
      <c r="E155" s="1051" t="s">
        <v>860</v>
      </c>
      <c r="F155" s="1223" t="s">
        <v>1063</v>
      </c>
      <c r="G155" s="1241"/>
      <c r="H155" s="1241"/>
      <c r="I155" s="1241"/>
      <c r="J155" s="1241"/>
    </row>
    <row r="156" spans="1:10" ht="21.75" customHeight="1">
      <c r="A156" s="1018"/>
      <c r="B156" s="1018"/>
      <c r="C156" s="1018"/>
      <c r="D156" s="1018"/>
      <c r="E156" s="1050" t="s">
        <v>858</v>
      </c>
      <c r="F156" s="1268" t="s">
        <v>1064</v>
      </c>
      <c r="G156" s="1241"/>
      <c r="H156" s="1241"/>
      <c r="I156" s="1241"/>
      <c r="J156" s="1241"/>
    </row>
    <row r="157" spans="1:10" ht="21.75" customHeight="1">
      <c r="A157" s="1018"/>
      <c r="B157" s="1018"/>
      <c r="C157" s="1018"/>
      <c r="D157" s="1018"/>
      <c r="E157" s="1049" t="s">
        <v>856</v>
      </c>
      <c r="F157" s="1289" t="s">
        <v>206</v>
      </c>
      <c r="G157" s="1241"/>
      <c r="H157" s="1241"/>
      <c r="I157" s="1241"/>
      <c r="J157" s="1241"/>
    </row>
    <row r="158" spans="1:10" ht="21.75" customHeight="1">
      <c r="A158" s="1018"/>
      <c r="B158" s="1018"/>
      <c r="C158" s="1018"/>
      <c r="D158" s="1027"/>
      <c r="E158" s="1051" t="s">
        <v>861</v>
      </c>
      <c r="F158" s="1260" t="s">
        <v>51</v>
      </c>
      <c r="G158" s="1241"/>
      <c r="H158" s="1241"/>
      <c r="I158" s="1241"/>
      <c r="J158" s="1241"/>
    </row>
    <row r="159" spans="1:10" ht="21.75" customHeight="1">
      <c r="A159" s="1018"/>
      <c r="B159" s="1018"/>
      <c r="C159" s="1018"/>
      <c r="D159" s="1018"/>
      <c r="E159" s="1027"/>
      <c r="F159" s="1260" t="s">
        <v>34</v>
      </c>
      <c r="G159" s="1241"/>
      <c r="H159" s="1241"/>
      <c r="I159" s="1241"/>
      <c r="J159" s="1241"/>
    </row>
    <row r="160" spans="1:10" ht="21.75" customHeight="1">
      <c r="A160" s="1018"/>
      <c r="B160" s="1018"/>
      <c r="C160" s="1018"/>
      <c r="D160" s="1018"/>
      <c r="E160" s="1016" t="s">
        <v>890</v>
      </c>
      <c r="F160" s="1260" t="s">
        <v>52</v>
      </c>
      <c r="G160" s="1241"/>
      <c r="H160" s="1241"/>
      <c r="I160" s="1241"/>
      <c r="J160" s="1241"/>
    </row>
    <row r="161" spans="1:10" ht="21.75" customHeight="1">
      <c r="A161" s="1018"/>
      <c r="B161" s="1018"/>
      <c r="C161" s="1018"/>
      <c r="D161" s="1018"/>
      <c r="E161" s="1035" t="s">
        <v>723</v>
      </c>
      <c r="F161" s="1260" t="s">
        <v>53</v>
      </c>
      <c r="G161" s="1241"/>
      <c r="H161" s="1241"/>
      <c r="I161" s="1241"/>
      <c r="J161" s="1241"/>
    </row>
    <row r="162" spans="1:10" ht="21.75" customHeight="1">
      <c r="A162" s="1018"/>
      <c r="B162" s="1018"/>
      <c r="C162" s="1018"/>
      <c r="D162" s="1018"/>
      <c r="E162" s="1036" t="s">
        <v>840</v>
      </c>
      <c r="F162" s="1260" t="s">
        <v>54</v>
      </c>
      <c r="G162" s="1241"/>
      <c r="H162" s="1241"/>
      <c r="I162" s="1241"/>
      <c r="J162" s="1241"/>
    </row>
    <row r="163" spans="1:10" ht="21.75" customHeight="1">
      <c r="A163" s="1018"/>
      <c r="B163" s="1018"/>
      <c r="C163" s="1018"/>
      <c r="D163" s="1018"/>
      <c r="E163" s="1036" t="s">
        <v>841</v>
      </c>
      <c r="F163" s="1280" t="s">
        <v>35</v>
      </c>
      <c r="G163" s="1241"/>
      <c r="H163" s="1241"/>
      <c r="I163" s="1241"/>
      <c r="J163" s="1241"/>
    </row>
    <row r="164" spans="1:10" ht="21.75" customHeight="1">
      <c r="A164" s="1018"/>
      <c r="B164" s="1018"/>
      <c r="C164" s="1018"/>
      <c r="D164" s="1018"/>
      <c r="E164" s="1036" t="s">
        <v>842</v>
      </c>
      <c r="F164" s="1260" t="s">
        <v>55</v>
      </c>
      <c r="G164" s="1241"/>
      <c r="H164" s="1241"/>
      <c r="I164" s="1241"/>
      <c r="J164" s="1241"/>
    </row>
    <row r="165" spans="1:10" ht="21.75" customHeight="1">
      <c r="A165" s="1018"/>
      <c r="B165" s="1018"/>
      <c r="C165" s="1018"/>
      <c r="D165" s="1018"/>
      <c r="E165" s="1049" t="s">
        <v>854</v>
      </c>
      <c r="F165" s="1280" t="s">
        <v>36</v>
      </c>
      <c r="G165" s="1241"/>
      <c r="H165" s="1241"/>
      <c r="I165" s="1241"/>
      <c r="J165" s="1241"/>
    </row>
    <row r="166" spans="1:10" ht="21.75" customHeight="1">
      <c r="A166" s="1018"/>
      <c r="B166" s="1018"/>
      <c r="C166" s="1018"/>
      <c r="D166" s="1018"/>
      <c r="E166" s="1051" t="s">
        <v>859</v>
      </c>
      <c r="F166" s="1260" t="s">
        <v>56</v>
      </c>
      <c r="G166" s="1241"/>
      <c r="H166" s="1241"/>
      <c r="I166" s="1241"/>
      <c r="J166" s="1241"/>
    </row>
    <row r="167" spans="1:10" ht="21.75" customHeight="1">
      <c r="A167" s="1018"/>
      <c r="B167" s="1018"/>
      <c r="C167" s="1018"/>
      <c r="D167" s="1018"/>
      <c r="E167" s="1050" t="s">
        <v>857</v>
      </c>
      <c r="F167" s="1280" t="s">
        <v>37</v>
      </c>
      <c r="G167" s="1241"/>
      <c r="H167" s="1241"/>
      <c r="I167" s="1241"/>
      <c r="J167" s="1241"/>
    </row>
    <row r="168" spans="1:10" ht="21.75" customHeight="1">
      <c r="A168" s="1018"/>
      <c r="B168" s="1018"/>
      <c r="C168" s="1018"/>
      <c r="D168" s="1018"/>
      <c r="E168" s="1049" t="s">
        <v>855</v>
      </c>
      <c r="F168" s="1260" t="s">
        <v>57</v>
      </c>
      <c r="G168" s="1241"/>
      <c r="H168" s="1241"/>
      <c r="I168" s="1241"/>
      <c r="J168" s="1241"/>
    </row>
    <row r="169" spans="1:10" ht="21.75" customHeight="1">
      <c r="A169" s="1018"/>
      <c r="B169" s="1018"/>
      <c r="C169" s="1018"/>
      <c r="D169" s="1018"/>
      <c r="E169" s="1051" t="s">
        <v>860</v>
      </c>
      <c r="F169" s="1280" t="s">
        <v>38</v>
      </c>
      <c r="G169" s="1241"/>
      <c r="H169" s="1241"/>
      <c r="I169" s="1241"/>
      <c r="J169" s="1241"/>
    </row>
    <row r="170" spans="1:10" ht="21.75" customHeight="1">
      <c r="A170" s="1018"/>
      <c r="B170" s="1018"/>
      <c r="C170" s="1018"/>
      <c r="D170" s="1018"/>
      <c r="E170" s="1050" t="s">
        <v>858</v>
      </c>
      <c r="F170" s="1260" t="s">
        <v>58</v>
      </c>
      <c r="G170" s="1241"/>
      <c r="H170" s="1241"/>
      <c r="I170" s="1241"/>
      <c r="J170" s="1241"/>
    </row>
    <row r="171" spans="1:10" ht="21.75" customHeight="1">
      <c r="A171" s="1018"/>
      <c r="B171" s="1018"/>
      <c r="C171" s="1018"/>
      <c r="D171" s="1018"/>
      <c r="E171" s="1049" t="s">
        <v>856</v>
      </c>
      <c r="F171" s="1280" t="s">
        <v>39</v>
      </c>
      <c r="G171" s="1241"/>
      <c r="H171" s="1241"/>
      <c r="I171" s="1241"/>
      <c r="J171" s="1241"/>
    </row>
    <row r="172" spans="1:10" ht="21.75" customHeight="1">
      <c r="A172" s="1018"/>
      <c r="B172" s="1018"/>
      <c r="C172" s="1018"/>
      <c r="D172" s="1018"/>
      <c r="E172" s="1051" t="s">
        <v>861</v>
      </c>
      <c r="F172" s="1260" t="s">
        <v>59</v>
      </c>
      <c r="G172" s="1241"/>
      <c r="H172" s="1241"/>
      <c r="I172" s="1241"/>
      <c r="J172" s="1241"/>
    </row>
    <row r="173" spans="1:10" ht="21.75" customHeight="1">
      <c r="A173" s="1018"/>
      <c r="B173" s="1018"/>
      <c r="C173" s="1018"/>
      <c r="D173" s="1018"/>
      <c r="E173" s="1036"/>
      <c r="F173" s="1280" t="s">
        <v>40</v>
      </c>
      <c r="G173" s="1241"/>
      <c r="H173" s="1241"/>
      <c r="I173" s="1241"/>
      <c r="J173" s="1241"/>
    </row>
    <row r="174" spans="1:10" ht="21.75" customHeight="1">
      <c r="A174" s="1018"/>
      <c r="B174" s="1018"/>
      <c r="C174" s="1018"/>
      <c r="D174" s="1018"/>
      <c r="E174" s="1036"/>
      <c r="F174" s="1246"/>
      <c r="G174" s="1241"/>
      <c r="H174" s="1241"/>
      <c r="I174" s="1241"/>
      <c r="J174" s="1241"/>
    </row>
    <row r="175" spans="1:10" ht="21.75" customHeight="1">
      <c r="A175" s="1018"/>
      <c r="B175" s="1018"/>
      <c r="C175" s="1018"/>
      <c r="D175" s="1018"/>
      <c r="E175" s="1036"/>
      <c r="F175" s="1223" t="s">
        <v>1065</v>
      </c>
      <c r="G175" s="1241"/>
      <c r="H175" s="1241"/>
      <c r="I175" s="1241"/>
      <c r="J175" s="1241"/>
    </row>
    <row r="176" spans="1:10" ht="21.75" customHeight="1">
      <c r="A176" s="1018"/>
      <c r="B176" s="1018"/>
      <c r="C176" s="1018"/>
      <c r="D176" s="1018"/>
      <c r="E176" s="1036"/>
      <c r="F176" s="1268" t="s">
        <v>1066</v>
      </c>
      <c r="G176" s="1241"/>
      <c r="H176" s="1241"/>
      <c r="I176" s="1241"/>
      <c r="J176" s="1241"/>
    </row>
    <row r="177" spans="1:10" ht="21.75" customHeight="1">
      <c r="A177" s="1018"/>
      <c r="B177" s="1018"/>
      <c r="C177" s="1018"/>
      <c r="D177" s="1018"/>
      <c r="E177" s="1036"/>
      <c r="F177" s="1266" t="s">
        <v>206</v>
      </c>
      <c r="G177" s="1241"/>
      <c r="H177" s="1241"/>
      <c r="I177" s="1241"/>
      <c r="J177" s="1241"/>
    </row>
    <row r="178" spans="1:10" ht="21.75" customHeight="1">
      <c r="A178" s="1018"/>
      <c r="B178" s="1018"/>
      <c r="C178" s="1018"/>
      <c r="D178" s="1018"/>
      <c r="E178" s="1036"/>
      <c r="F178" s="1260" t="s">
        <v>60</v>
      </c>
      <c r="G178" s="1241"/>
      <c r="H178" s="1241"/>
      <c r="I178" s="1241"/>
      <c r="J178" s="1241"/>
    </row>
    <row r="179" spans="1:10" ht="21.75" customHeight="1">
      <c r="A179" s="1018"/>
      <c r="B179" s="1018"/>
      <c r="C179" s="1018"/>
      <c r="D179" s="1018"/>
      <c r="E179" s="1036"/>
      <c r="F179" s="1246"/>
      <c r="G179" s="1241"/>
      <c r="H179" s="1241"/>
      <c r="I179" s="1241"/>
      <c r="J179" s="1241"/>
    </row>
    <row r="180" spans="1:10" ht="21.75" customHeight="1">
      <c r="A180" s="1018"/>
      <c r="B180" s="1018"/>
      <c r="C180" s="1018"/>
      <c r="D180" s="1018"/>
      <c r="E180" s="1036"/>
      <c r="F180" s="1223" t="s">
        <v>1021</v>
      </c>
      <c r="G180" s="1241"/>
      <c r="H180" s="1241"/>
      <c r="I180" s="1241"/>
      <c r="J180" s="1241"/>
    </row>
    <row r="181" spans="1:10" ht="21.75" customHeight="1">
      <c r="A181" s="1018"/>
      <c r="B181" s="1018"/>
      <c r="C181" s="1018"/>
      <c r="D181" s="1018"/>
      <c r="E181" s="1036"/>
      <c r="F181" s="1266" t="s">
        <v>206</v>
      </c>
      <c r="G181" s="1241"/>
      <c r="H181" s="1241"/>
      <c r="I181" s="1241"/>
      <c r="J181" s="1241"/>
    </row>
    <row r="182" spans="1:10" ht="21.75" customHeight="1">
      <c r="A182" s="1018"/>
      <c r="B182" s="1018"/>
      <c r="C182" s="1018"/>
      <c r="D182" s="1018"/>
      <c r="E182" s="1036"/>
      <c r="F182" s="1260" t="s">
        <v>61</v>
      </c>
      <c r="G182" s="1241"/>
      <c r="H182" s="1241"/>
      <c r="I182" s="1241"/>
      <c r="J182" s="1241"/>
    </row>
    <row r="183" spans="1:10" ht="21.75" customHeight="1">
      <c r="A183" s="1018"/>
      <c r="B183" s="1018"/>
      <c r="C183" s="1018"/>
      <c r="D183" s="1018"/>
      <c r="E183" s="1036"/>
      <c r="F183" s="1260" t="s">
        <v>62</v>
      </c>
      <c r="G183" s="1241"/>
      <c r="H183" s="1241"/>
      <c r="I183" s="1241"/>
      <c r="J183" s="1241"/>
    </row>
    <row r="184" spans="1:10" ht="21.75" customHeight="1">
      <c r="A184" s="1018"/>
      <c r="B184" s="1018"/>
      <c r="C184" s="1018"/>
      <c r="D184" s="1018"/>
      <c r="E184" s="1036"/>
      <c r="F184" s="1260" t="s">
        <v>63</v>
      </c>
      <c r="G184" s="1241"/>
      <c r="H184" s="1241"/>
      <c r="I184" s="1241"/>
      <c r="J184" s="1241"/>
    </row>
    <row r="185" spans="1:10" ht="21.75" customHeight="1">
      <c r="A185" s="1018"/>
      <c r="B185" s="1018"/>
      <c r="C185" s="1018"/>
      <c r="D185" s="1018"/>
      <c r="E185" s="1036"/>
      <c r="F185" s="1260" t="s">
        <v>64</v>
      </c>
      <c r="G185" s="1241"/>
      <c r="H185" s="1241"/>
      <c r="I185" s="1241"/>
      <c r="J185" s="1241"/>
    </row>
    <row r="186" spans="1:10" ht="21.75" customHeight="1">
      <c r="A186" s="1018"/>
      <c r="B186" s="1018"/>
      <c r="C186" s="1018"/>
      <c r="D186" s="1018"/>
      <c r="E186" s="1036"/>
      <c r="F186" s="1260" t="s">
        <v>65</v>
      </c>
      <c r="G186" s="1241"/>
      <c r="H186" s="1241"/>
      <c r="I186" s="1241"/>
      <c r="J186" s="1241"/>
    </row>
    <row r="187" spans="1:10" ht="21.75" customHeight="1">
      <c r="A187" s="1018"/>
      <c r="B187" s="1018"/>
      <c r="C187" s="1018"/>
      <c r="D187" s="1018"/>
      <c r="E187" s="1036"/>
      <c r="F187" s="1260" t="s">
        <v>66</v>
      </c>
      <c r="G187" s="1241"/>
      <c r="H187" s="1241"/>
      <c r="I187" s="1241"/>
      <c r="J187" s="1241"/>
    </row>
    <row r="188" spans="1:10" ht="21.75" customHeight="1">
      <c r="A188" s="1018"/>
      <c r="B188" s="1018"/>
      <c r="C188" s="1018"/>
      <c r="D188" s="1018"/>
      <c r="E188" s="1036"/>
      <c r="F188" s="1280" t="s">
        <v>67</v>
      </c>
      <c r="G188" s="1241"/>
      <c r="H188" s="1241"/>
      <c r="I188" s="1241"/>
      <c r="J188" s="1241"/>
    </row>
    <row r="189" spans="1:10" ht="21.75" customHeight="1">
      <c r="A189" s="1018"/>
      <c r="B189" s="1018"/>
      <c r="C189" s="1018"/>
      <c r="D189" s="1018"/>
      <c r="E189" s="1036"/>
      <c r="F189" s="1280" t="s">
        <v>68</v>
      </c>
      <c r="G189" s="1241"/>
      <c r="H189" s="1241"/>
      <c r="I189" s="1241"/>
      <c r="J189" s="1241"/>
    </row>
    <row r="190" spans="1:10" ht="21.75" customHeight="1">
      <c r="A190" s="1018"/>
      <c r="B190" s="1018"/>
      <c r="C190" s="1018"/>
      <c r="D190" s="1018"/>
      <c r="E190" s="1036"/>
      <c r="F190" s="1280" t="s">
        <v>69</v>
      </c>
      <c r="G190" s="1241"/>
      <c r="H190" s="1241"/>
      <c r="I190" s="1241"/>
      <c r="J190" s="1241"/>
    </row>
    <row r="191" spans="1:10" ht="21.75" customHeight="1">
      <c r="A191" s="1018"/>
      <c r="B191" s="1018"/>
      <c r="C191" s="1018"/>
      <c r="D191" s="1018"/>
      <c r="E191" s="1036"/>
      <c r="F191" s="1260" t="s">
        <v>70</v>
      </c>
      <c r="G191" s="1241"/>
      <c r="H191" s="1241"/>
      <c r="I191" s="1241"/>
      <c r="J191" s="1241"/>
    </row>
    <row r="192" spans="1:10" ht="21.75" customHeight="1">
      <c r="A192" s="1018"/>
      <c r="B192" s="1018"/>
      <c r="C192" s="1018"/>
      <c r="D192" s="1018"/>
      <c r="E192" s="1036"/>
      <c r="F192" s="1280" t="s">
        <v>71</v>
      </c>
      <c r="G192" s="1241"/>
      <c r="H192" s="1241"/>
      <c r="I192" s="1241"/>
      <c r="J192" s="1241"/>
    </row>
    <row r="193" spans="1:10" ht="21.75" customHeight="1">
      <c r="A193" s="1018"/>
      <c r="B193" s="1018"/>
      <c r="C193" s="1018"/>
      <c r="D193" s="1018"/>
      <c r="E193" s="1036"/>
      <c r="F193" s="1260" t="s">
        <v>72</v>
      </c>
      <c r="G193" s="1241"/>
      <c r="H193" s="1241"/>
      <c r="I193" s="1241"/>
      <c r="J193" s="1241"/>
    </row>
    <row r="194" spans="1:10" ht="21.75" customHeight="1">
      <c r="A194" s="1018"/>
      <c r="B194" s="1018"/>
      <c r="C194" s="1018"/>
      <c r="D194" s="1018"/>
      <c r="E194" s="1036"/>
      <c r="F194" s="1246"/>
      <c r="G194" s="1241"/>
      <c r="H194" s="1241"/>
      <c r="I194" s="1241"/>
      <c r="J194" s="1241"/>
    </row>
    <row r="195" spans="1:10" ht="21.75" customHeight="1">
      <c r="A195" s="1018"/>
      <c r="B195" s="1018"/>
      <c r="C195" s="1018"/>
      <c r="D195" s="1018"/>
      <c r="E195" s="1036"/>
      <c r="F195" s="1223" t="s">
        <v>1067</v>
      </c>
      <c r="G195" s="1241"/>
      <c r="H195" s="1241"/>
      <c r="I195" s="1241"/>
      <c r="J195" s="1241"/>
    </row>
    <row r="196" spans="1:10" ht="21.75" customHeight="1">
      <c r="A196" s="1018"/>
      <c r="B196" s="1018"/>
      <c r="C196" s="1018"/>
      <c r="D196" s="1018"/>
      <c r="E196" s="1241"/>
      <c r="F196" s="1268" t="s">
        <v>1068</v>
      </c>
      <c r="G196" s="1241"/>
      <c r="H196" s="1241"/>
      <c r="I196" s="1241"/>
      <c r="J196" s="1241"/>
    </row>
    <row r="197" spans="1:10" ht="21.75" customHeight="1">
      <c r="A197" s="1018"/>
      <c r="B197" s="1018"/>
      <c r="C197" s="1018"/>
      <c r="D197" s="1018"/>
      <c r="E197" s="1241"/>
      <c r="F197" s="1266" t="s">
        <v>206</v>
      </c>
      <c r="G197" s="1241"/>
      <c r="H197" s="1241"/>
      <c r="I197" s="1241"/>
      <c r="J197" s="1241"/>
    </row>
    <row r="198" spans="1:10" ht="21.75" customHeight="1">
      <c r="A198" s="1018"/>
      <c r="B198" s="1018"/>
      <c r="C198" s="1018"/>
      <c r="D198" s="1018"/>
      <c r="E198" s="1241"/>
      <c r="F198" s="1258" t="s">
        <v>73</v>
      </c>
      <c r="G198" s="1241"/>
      <c r="H198" s="1241"/>
      <c r="I198" s="1241"/>
      <c r="J198" s="1241"/>
    </row>
    <row r="199" spans="1:10" ht="21.75" customHeight="1">
      <c r="A199" s="1018"/>
      <c r="B199" s="1018"/>
      <c r="C199" s="1018"/>
      <c r="D199" s="1018"/>
      <c r="E199" s="1241"/>
      <c r="F199" s="1258" t="s">
        <v>74</v>
      </c>
      <c r="G199" s="1241"/>
      <c r="H199" s="1241"/>
      <c r="I199" s="1241"/>
      <c r="J199" s="1241"/>
    </row>
    <row r="200" spans="1:10" ht="21.75" customHeight="1">
      <c r="A200" s="1018"/>
      <c r="B200" s="1018"/>
      <c r="C200" s="1018"/>
      <c r="D200" s="1018"/>
      <c r="E200" s="1241"/>
      <c r="F200" s="1251" t="s">
        <v>41</v>
      </c>
      <c r="G200" s="1241"/>
      <c r="H200" s="1241"/>
      <c r="I200" s="1241"/>
      <c r="J200" s="1241"/>
    </row>
    <row r="201" spans="1:10" ht="21.75" customHeight="1">
      <c r="A201" s="1018"/>
      <c r="B201" s="1018"/>
      <c r="C201" s="1018"/>
      <c r="D201" s="1018"/>
      <c r="E201" s="1241"/>
      <c r="F201" s="1258" t="s">
        <v>75</v>
      </c>
      <c r="G201" s="1241"/>
      <c r="H201" s="1241"/>
      <c r="I201" s="1241"/>
      <c r="J201" s="1241"/>
    </row>
    <row r="202" spans="1:10" ht="21.75" customHeight="1">
      <c r="A202" s="1018"/>
      <c r="B202" s="1018"/>
      <c r="C202" s="1018"/>
      <c r="D202" s="1018"/>
      <c r="E202" s="1241"/>
      <c r="F202" s="1258" t="s">
        <v>76</v>
      </c>
      <c r="G202" s="1241"/>
      <c r="H202" s="1241"/>
      <c r="I202" s="1241"/>
      <c r="J202" s="1241"/>
    </row>
    <row r="203" spans="1:10" ht="21.75" customHeight="1">
      <c r="A203" s="1018"/>
      <c r="B203" s="1018"/>
      <c r="C203" s="1018"/>
      <c r="D203" s="1018"/>
      <c r="E203" s="1241"/>
      <c r="F203" s="1258" t="s">
        <v>42</v>
      </c>
      <c r="G203" s="1241"/>
      <c r="H203" s="1241"/>
      <c r="I203" s="1241"/>
      <c r="J203" s="1241"/>
    </row>
    <row r="204" spans="1:10" ht="21.75" customHeight="1">
      <c r="A204" s="1018"/>
      <c r="B204" s="1018"/>
      <c r="C204" s="1018"/>
      <c r="D204" s="1018"/>
      <c r="E204" s="1241"/>
      <c r="F204" s="1258" t="s">
        <v>77</v>
      </c>
      <c r="G204" s="1241"/>
      <c r="H204" s="1241"/>
      <c r="I204" s="1241"/>
      <c r="J204" s="1241"/>
    </row>
    <row r="205" spans="1:10" ht="21.75" customHeight="1">
      <c r="A205" s="1018"/>
      <c r="B205" s="1018"/>
      <c r="C205" s="1018"/>
      <c r="D205" s="1018"/>
      <c r="E205" s="1241"/>
      <c r="F205" s="1258" t="s">
        <v>79</v>
      </c>
      <c r="G205" s="1241"/>
      <c r="H205" s="1241"/>
      <c r="I205" s="1241"/>
      <c r="J205" s="1241"/>
    </row>
    <row r="206" spans="1:10" ht="21.75" customHeight="1">
      <c r="A206" s="1018"/>
      <c r="B206" s="1018"/>
      <c r="C206" s="1018"/>
      <c r="D206" s="1018"/>
      <c r="E206" s="1027"/>
      <c r="F206" s="1251" t="s">
        <v>44</v>
      </c>
      <c r="G206" s="1241"/>
      <c r="H206" s="1241"/>
      <c r="I206" s="1241"/>
      <c r="J206" s="1241"/>
    </row>
    <row r="207" spans="1:10" ht="21.75" customHeight="1">
      <c r="A207" s="1018"/>
      <c r="B207" s="1018"/>
      <c r="C207" s="1018"/>
      <c r="D207" s="1018"/>
      <c r="E207" s="1027"/>
      <c r="F207" s="1258" t="s">
        <v>78</v>
      </c>
      <c r="G207" s="1241"/>
      <c r="H207" s="1241"/>
      <c r="I207" s="1241"/>
      <c r="J207" s="1241"/>
    </row>
    <row r="208" spans="1:10" ht="21.75" customHeight="1">
      <c r="A208" s="1018"/>
      <c r="B208" s="1018"/>
      <c r="C208" s="1018"/>
      <c r="D208" s="1018"/>
      <c r="E208" s="1027"/>
      <c r="F208" s="1258" t="s">
        <v>80</v>
      </c>
      <c r="G208" s="1241"/>
      <c r="H208" s="1241"/>
      <c r="I208" s="1241"/>
      <c r="J208" s="1241"/>
    </row>
    <row r="209" spans="1:10" ht="21.75" customHeight="1">
      <c r="A209" s="1018"/>
      <c r="B209" s="1018"/>
      <c r="C209" s="1018"/>
      <c r="D209" s="1018"/>
      <c r="E209" s="1027"/>
      <c r="F209" s="1279" t="s">
        <v>43</v>
      </c>
      <c r="G209" s="1241"/>
      <c r="H209" s="1241"/>
      <c r="I209" s="1241"/>
      <c r="J209" s="1241"/>
    </row>
    <row r="210" spans="1:10" ht="21.75" customHeight="1">
      <c r="A210" s="1018"/>
      <c r="B210" s="1018"/>
      <c r="C210" s="1018"/>
      <c r="D210" s="1018"/>
      <c r="E210" s="1027"/>
      <c r="F210" s="1241"/>
      <c r="G210" s="1241"/>
      <c r="H210" s="1241"/>
      <c r="I210" s="1241"/>
      <c r="J210" s="1241"/>
    </row>
    <row r="211" spans="1:10" ht="21.75" customHeight="1">
      <c r="A211" s="1018"/>
      <c r="B211" s="1018"/>
      <c r="C211" s="1018"/>
      <c r="D211" s="1018"/>
      <c r="E211" s="1027"/>
      <c r="F211" s="1223" t="s">
        <v>1023</v>
      </c>
      <c r="G211" s="1241"/>
      <c r="H211" s="1241"/>
      <c r="I211" s="1241"/>
      <c r="J211" s="1241"/>
    </row>
    <row r="212" spans="1:10" ht="21.75" customHeight="1">
      <c r="A212" s="1018"/>
      <c r="B212" s="1018"/>
      <c r="C212" s="1018"/>
      <c r="D212" s="1018"/>
      <c r="E212" s="1027"/>
      <c r="F212" s="1266" t="s">
        <v>206</v>
      </c>
      <c r="G212" s="1241"/>
      <c r="H212" s="1241"/>
      <c r="I212" s="1241"/>
      <c r="J212" s="1241"/>
    </row>
    <row r="213" spans="1:10" ht="21.75" customHeight="1">
      <c r="A213" s="1018"/>
      <c r="B213" s="1018"/>
      <c r="C213" s="1018"/>
      <c r="D213" s="1018"/>
      <c r="E213" s="1027"/>
      <c r="F213" s="1260" t="s">
        <v>81</v>
      </c>
      <c r="G213" s="1241"/>
      <c r="H213" s="1241"/>
      <c r="I213" s="1241"/>
      <c r="J213" s="1241"/>
    </row>
    <row r="214" spans="1:10" ht="21.75" customHeight="1">
      <c r="A214" s="1018"/>
      <c r="B214" s="1018"/>
      <c r="C214" s="1018"/>
      <c r="D214" s="1018"/>
      <c r="E214" s="1027"/>
      <c r="F214" s="1285" t="s">
        <v>82</v>
      </c>
      <c r="G214" s="1241"/>
      <c r="H214" s="1241"/>
      <c r="I214" s="1241"/>
      <c r="J214" s="1241"/>
    </row>
    <row r="215" spans="1:10" ht="21.75" customHeight="1">
      <c r="A215" s="1018"/>
      <c r="B215" s="1018"/>
      <c r="C215" s="1018"/>
      <c r="D215" s="1018"/>
      <c r="E215" s="1027"/>
      <c r="F215" s="1285" t="s">
        <v>83</v>
      </c>
      <c r="G215" s="1241"/>
      <c r="H215" s="1241"/>
      <c r="I215" s="1241"/>
      <c r="J215" s="1241"/>
    </row>
    <row r="216" spans="1:10" ht="21.75" customHeight="1">
      <c r="A216" s="1018"/>
      <c r="B216" s="1018"/>
      <c r="C216" s="1018"/>
      <c r="D216" s="1018"/>
      <c r="E216" s="1027"/>
      <c r="F216" s="1260" t="s">
        <v>84</v>
      </c>
      <c r="G216" s="1241"/>
      <c r="H216" s="1241"/>
      <c r="I216" s="1241"/>
      <c r="J216" s="1241"/>
    </row>
    <row r="217" spans="1:10" ht="21.75" customHeight="1">
      <c r="A217" s="1018"/>
      <c r="B217" s="1018"/>
      <c r="C217" s="1018"/>
      <c r="D217" s="1018"/>
      <c r="E217" s="1027"/>
      <c r="F217" s="1260" t="s">
        <v>85</v>
      </c>
      <c r="G217" s="1241"/>
      <c r="H217" s="1241"/>
      <c r="I217" s="1241"/>
      <c r="J217" s="1241"/>
    </row>
    <row r="218" spans="1:10" ht="21.75" customHeight="1">
      <c r="A218" s="1018"/>
      <c r="B218" s="1018"/>
      <c r="C218" s="1018"/>
      <c r="D218" s="1018"/>
      <c r="E218" s="1027"/>
      <c r="F218" s="1251" t="s">
        <v>45</v>
      </c>
      <c r="G218" s="1241"/>
      <c r="H218" s="1241"/>
      <c r="I218" s="1241"/>
      <c r="J218" s="1241"/>
    </row>
    <row r="219" spans="1:10" ht="21.75" customHeight="1">
      <c r="A219" s="1018"/>
      <c r="B219" s="1018"/>
      <c r="C219" s="1018"/>
      <c r="D219" s="1018"/>
      <c r="E219" s="1027"/>
      <c r="F219" s="1260" t="s">
        <v>86</v>
      </c>
      <c r="G219" s="1241"/>
      <c r="H219" s="1241"/>
      <c r="I219" s="1241"/>
      <c r="J219" s="1241"/>
    </row>
    <row r="220" spans="1:10" ht="21.75" customHeight="1">
      <c r="A220" s="1018"/>
      <c r="B220" s="1018"/>
      <c r="C220" s="1018"/>
      <c r="D220" s="1018"/>
      <c r="E220" s="1027"/>
      <c r="F220" s="1251" t="s">
        <v>46</v>
      </c>
      <c r="G220" s="1241"/>
      <c r="H220" s="1241"/>
      <c r="I220" s="1241"/>
      <c r="J220" s="1241"/>
    </row>
    <row r="221" spans="1:10" ht="21.75" customHeight="1">
      <c r="A221" s="1018"/>
      <c r="B221" s="1018"/>
      <c r="C221" s="1018"/>
      <c r="D221" s="1018"/>
      <c r="E221" s="1027"/>
      <c r="F221" s="1260" t="s">
        <v>87</v>
      </c>
      <c r="G221" s="1241"/>
      <c r="H221" s="1241"/>
      <c r="I221" s="1241"/>
      <c r="J221" s="1241"/>
    </row>
    <row r="222" spans="1:10" ht="21.75" customHeight="1">
      <c r="A222" s="1018"/>
      <c r="B222" s="1018"/>
      <c r="C222" s="1018"/>
      <c r="D222" s="1018"/>
      <c r="E222" s="1027"/>
      <c r="F222" s="1279" t="s">
        <v>47</v>
      </c>
      <c r="G222" s="1241"/>
      <c r="H222" s="1241"/>
      <c r="I222" s="1241"/>
      <c r="J222" s="1241"/>
    </row>
    <row r="223" spans="1:10" ht="21.75" customHeight="1">
      <c r="A223" s="1018"/>
      <c r="B223" s="1018"/>
      <c r="C223" s="1018"/>
      <c r="D223" s="1018"/>
      <c r="E223" s="1027"/>
      <c r="F223" s="1246"/>
      <c r="G223" s="1241"/>
      <c r="H223" s="1241"/>
      <c r="I223" s="1241"/>
      <c r="J223" s="1241"/>
    </row>
    <row r="224" spans="1:10" ht="21.75" customHeight="1">
      <c r="A224" s="1018"/>
      <c r="B224" s="1018"/>
      <c r="C224" s="1018"/>
      <c r="D224" s="1018"/>
      <c r="E224" s="1027"/>
      <c r="F224" s="1223" t="s">
        <v>1024</v>
      </c>
      <c r="G224" s="1241"/>
      <c r="H224" s="1241"/>
      <c r="I224" s="1241"/>
      <c r="J224" s="1241"/>
    </row>
    <row r="225" spans="1:10" ht="21.75" customHeight="1">
      <c r="A225" s="1018"/>
      <c r="B225" s="1018"/>
      <c r="C225" s="1018"/>
      <c r="D225" s="1018"/>
      <c r="E225" s="1027"/>
      <c r="F225" s="1266" t="s">
        <v>206</v>
      </c>
      <c r="G225" s="1241"/>
      <c r="H225" s="1241"/>
      <c r="I225" s="1241"/>
      <c r="J225" s="1241"/>
    </row>
    <row r="226" spans="1:10" ht="21.75" customHeight="1">
      <c r="A226" s="1018"/>
      <c r="B226" s="1018"/>
      <c r="C226" s="1018"/>
      <c r="D226" s="1018"/>
      <c r="E226" s="1027"/>
      <c r="F226" s="1258" t="s">
        <v>88</v>
      </c>
      <c r="G226" s="1241"/>
      <c r="H226" s="1241"/>
      <c r="I226" s="1241"/>
      <c r="J226" s="1241"/>
    </row>
    <row r="227" spans="1:10" ht="21.75" customHeight="1">
      <c r="A227" s="1018"/>
      <c r="B227" s="1018"/>
      <c r="C227" s="1018"/>
      <c r="D227" s="1018"/>
      <c r="E227" s="1027"/>
      <c r="F227" s="1258" t="s">
        <v>89</v>
      </c>
      <c r="G227" s="1241"/>
      <c r="H227" s="1241"/>
      <c r="I227" s="1241"/>
      <c r="J227" s="1241"/>
    </row>
    <row r="228" spans="1:10" ht="21.75" customHeight="1">
      <c r="A228" s="1018"/>
      <c r="B228" s="1018"/>
      <c r="C228" s="1018"/>
      <c r="D228" s="1018"/>
      <c r="E228" s="1027"/>
      <c r="F228" s="1246"/>
      <c r="G228" s="1241"/>
      <c r="H228" s="1241"/>
      <c r="I228" s="1241"/>
      <c r="J228" s="1241"/>
    </row>
    <row r="229" spans="1:10" ht="21.75" customHeight="1">
      <c r="A229" s="1018"/>
      <c r="B229" s="1018"/>
      <c r="C229" s="1018"/>
      <c r="D229" s="1048" t="s">
        <v>1042</v>
      </c>
      <c r="E229" s="1027"/>
      <c r="F229" s="1278" t="s">
        <v>1049</v>
      </c>
      <c r="G229" s="1241"/>
      <c r="H229" s="1241"/>
      <c r="I229" s="1241"/>
      <c r="J229" s="1241"/>
    </row>
    <row r="230" spans="1:10" ht="21.75" customHeight="1">
      <c r="A230" s="1018"/>
      <c r="B230" s="1018"/>
      <c r="C230" s="1018"/>
      <c r="D230" s="1225" t="s">
        <v>1043</v>
      </c>
      <c r="E230" s="1027"/>
      <c r="F230" s="1267" t="s">
        <v>1059</v>
      </c>
      <c r="G230" s="1241"/>
      <c r="H230" s="1241"/>
      <c r="I230" s="1241"/>
      <c r="J230" s="1241"/>
    </row>
    <row r="231" spans="1:10" ht="21.75" customHeight="1">
      <c r="A231" s="1018"/>
      <c r="B231" s="1018"/>
      <c r="C231" s="1018"/>
      <c r="D231" s="1018"/>
      <c r="E231" s="1027"/>
      <c r="F231" s="1268" t="s">
        <v>1060</v>
      </c>
      <c r="G231" s="1241"/>
      <c r="H231" s="1241"/>
      <c r="I231" s="1241"/>
      <c r="J231" s="1241"/>
    </row>
    <row r="232" spans="1:10" ht="21.75" customHeight="1">
      <c r="A232" s="1018"/>
      <c r="B232" s="1018"/>
      <c r="C232" s="1018"/>
      <c r="D232" s="1018"/>
      <c r="E232" s="1027"/>
      <c r="F232" s="1284" t="s">
        <v>206</v>
      </c>
      <c r="G232" s="1241"/>
      <c r="H232" s="1241"/>
      <c r="I232" s="1241"/>
      <c r="J232" s="1241"/>
    </row>
    <row r="233" spans="1:10" ht="21.75" customHeight="1">
      <c r="A233" s="1018"/>
      <c r="B233" s="1018"/>
      <c r="C233" s="1018"/>
      <c r="D233" s="1018"/>
      <c r="E233" s="1027"/>
      <c r="F233" s="1272" t="s">
        <v>1076</v>
      </c>
      <c r="G233" s="1241"/>
      <c r="H233" s="1241"/>
      <c r="I233" s="1241"/>
      <c r="J233" s="1241"/>
    </row>
    <row r="234" spans="1:10" ht="21.75" customHeight="1">
      <c r="A234" s="1018"/>
      <c r="B234" s="1018"/>
      <c r="C234" s="1018"/>
      <c r="D234" s="1018"/>
      <c r="E234" s="1027"/>
      <c r="F234" s="1241"/>
      <c r="G234" s="1241"/>
      <c r="H234" s="1241"/>
      <c r="I234" s="1241"/>
      <c r="J234" s="1241"/>
    </row>
    <row r="235" spans="1:10" ht="21.75" customHeight="1">
      <c r="A235" s="1018"/>
      <c r="B235" s="1018"/>
      <c r="C235" s="1018"/>
      <c r="D235" s="1018"/>
      <c r="E235" s="1027"/>
      <c r="F235" s="1267" t="s">
        <v>1038</v>
      </c>
      <c r="G235" s="1241"/>
      <c r="H235" s="1241"/>
      <c r="I235" s="1241"/>
      <c r="J235" s="1241"/>
    </row>
    <row r="236" spans="1:10" ht="21.75" customHeight="1">
      <c r="A236" s="1018"/>
      <c r="B236" s="1018"/>
      <c r="C236" s="1018"/>
      <c r="D236" s="1018"/>
      <c r="E236" s="1027"/>
      <c r="F236" s="1286" t="s">
        <v>206</v>
      </c>
      <c r="G236" s="1241"/>
      <c r="H236" s="1241"/>
      <c r="I236" s="1241"/>
      <c r="J236" s="1241"/>
    </row>
    <row r="237" spans="1:10" ht="21.75" customHeight="1">
      <c r="A237" s="1018"/>
      <c r="B237" s="1018"/>
      <c r="C237" s="1018"/>
      <c r="D237" s="1018"/>
      <c r="E237" s="1027"/>
      <c r="F237" s="1272" t="s">
        <v>1077</v>
      </c>
      <c r="G237" s="1241"/>
      <c r="H237" s="1241"/>
      <c r="I237" s="1241"/>
      <c r="J237" s="1241"/>
    </row>
    <row r="238" spans="1:10" ht="21.75" customHeight="1">
      <c r="A238" s="1018"/>
      <c r="B238" s="1018"/>
      <c r="C238" s="1018"/>
      <c r="D238" s="1018"/>
      <c r="E238" s="1027"/>
      <c r="F238" s="1272" t="s">
        <v>21</v>
      </c>
      <c r="G238" s="1241"/>
      <c r="H238" s="1241"/>
      <c r="I238" s="1241"/>
      <c r="J238" s="1241"/>
    </row>
    <row r="239" spans="1:10" ht="21.75" customHeight="1">
      <c r="A239" s="1018"/>
      <c r="B239" s="1018"/>
      <c r="C239" s="1018"/>
      <c r="D239" s="1018"/>
      <c r="E239" s="1027"/>
      <c r="F239" s="1251" t="s">
        <v>22</v>
      </c>
      <c r="G239" s="1241"/>
      <c r="H239" s="1241"/>
      <c r="I239" s="1241"/>
      <c r="J239" s="1241"/>
    </row>
    <row r="240" spans="1:10" ht="21.75" customHeight="1">
      <c r="A240" s="1018"/>
      <c r="B240" s="1018"/>
      <c r="C240" s="1018"/>
      <c r="D240" s="1018"/>
      <c r="E240" s="1027"/>
      <c r="F240" s="1251" t="s">
        <v>27</v>
      </c>
      <c r="G240" s="1241"/>
      <c r="H240" s="1241"/>
      <c r="I240" s="1241"/>
      <c r="J240" s="1241"/>
    </row>
    <row r="241" spans="1:10" ht="21.75" customHeight="1">
      <c r="A241" s="1018"/>
      <c r="B241" s="1018"/>
      <c r="C241" s="1018"/>
      <c r="D241" s="1018"/>
      <c r="E241" s="1027"/>
      <c r="F241" s="1241"/>
      <c r="G241" s="1241"/>
      <c r="H241" s="1241"/>
      <c r="I241" s="1241"/>
      <c r="J241" s="1241"/>
    </row>
    <row r="242" spans="1:10" ht="21.75" customHeight="1">
      <c r="A242" s="1018"/>
      <c r="B242" s="1018"/>
      <c r="C242" s="1018"/>
      <c r="D242" s="1018"/>
      <c r="E242" s="1027"/>
      <c r="F242" s="1267" t="s">
        <v>1039</v>
      </c>
      <c r="G242" s="1241"/>
      <c r="H242" s="1241"/>
      <c r="I242" s="1241"/>
      <c r="J242" s="1241"/>
    </row>
    <row r="243" spans="1:10" ht="21.75" customHeight="1">
      <c r="A243" s="1018"/>
      <c r="B243" s="1018"/>
      <c r="C243" s="1018"/>
      <c r="D243" s="1018"/>
      <c r="E243" s="1027"/>
      <c r="F243" s="1286" t="s">
        <v>206</v>
      </c>
      <c r="G243" s="1241"/>
      <c r="H243" s="1241"/>
      <c r="I243" s="1241"/>
      <c r="J243" s="1241"/>
    </row>
    <row r="244" spans="1:10" ht="21.75" customHeight="1">
      <c r="A244" s="1018"/>
      <c r="B244" s="1018"/>
      <c r="C244" s="1018"/>
      <c r="D244" s="1018"/>
      <c r="E244" s="1027"/>
      <c r="F244" s="1272" t="s">
        <v>23</v>
      </c>
      <c r="G244" s="1241"/>
      <c r="H244" s="1241"/>
      <c r="I244" s="1241"/>
      <c r="J244" s="1241"/>
    </row>
    <row r="245" spans="1:10" ht="21.75" customHeight="1">
      <c r="A245" s="1018"/>
      <c r="B245" s="1018"/>
      <c r="C245" s="1018"/>
      <c r="D245" s="1018"/>
      <c r="E245" s="1027"/>
      <c r="F245" s="1251" t="s">
        <v>24</v>
      </c>
      <c r="G245" s="1241"/>
      <c r="H245" s="1241"/>
      <c r="I245" s="1241"/>
      <c r="J245" s="1241"/>
    </row>
    <row r="246" spans="1:10" ht="21.75" customHeight="1">
      <c r="A246" s="1018"/>
      <c r="B246" s="1018"/>
      <c r="C246" s="1018"/>
      <c r="D246" s="1018"/>
      <c r="E246" s="1027"/>
      <c r="F246" s="1272" t="s">
        <v>25</v>
      </c>
      <c r="G246" s="1241"/>
      <c r="H246" s="1241"/>
      <c r="I246" s="1241"/>
      <c r="J246" s="1241"/>
    </row>
    <row r="247" spans="1:10" ht="21.75" customHeight="1">
      <c r="A247" s="1018"/>
      <c r="B247" s="1018"/>
      <c r="C247" s="1018"/>
      <c r="D247" s="1018"/>
      <c r="E247" s="1027"/>
      <c r="F247" s="1251" t="s">
        <v>26</v>
      </c>
      <c r="G247" s="1241"/>
      <c r="H247" s="1241"/>
      <c r="I247" s="1241"/>
      <c r="J247" s="1241"/>
    </row>
    <row r="248" spans="1:10" ht="21.75" customHeight="1">
      <c r="A248" s="1018"/>
      <c r="B248" s="1018"/>
      <c r="C248" s="1018"/>
      <c r="D248" s="1018"/>
      <c r="E248" s="1027"/>
      <c r="F248" s="1272" t="s">
        <v>1078</v>
      </c>
      <c r="G248" s="1241"/>
      <c r="H248" s="1241"/>
      <c r="I248" s="1241"/>
      <c r="J248" s="1241"/>
    </row>
    <row r="249" spans="1:10" ht="21.75" customHeight="1">
      <c r="A249" s="1018"/>
      <c r="B249" s="1018"/>
      <c r="C249" s="1018"/>
      <c r="D249" s="1018"/>
      <c r="E249" s="1027"/>
      <c r="F249" s="1241"/>
      <c r="G249" s="1241"/>
      <c r="H249" s="1241"/>
      <c r="I249" s="1241"/>
      <c r="J249" s="1241"/>
    </row>
    <row r="250" spans="1:10" ht="21.75" customHeight="1">
      <c r="A250" s="1018"/>
      <c r="B250" s="1018"/>
      <c r="C250" s="1018"/>
      <c r="D250" s="1018"/>
      <c r="E250" s="1027"/>
      <c r="F250" s="1267" t="s">
        <v>1040</v>
      </c>
      <c r="G250" s="1241"/>
      <c r="H250" s="1241"/>
      <c r="I250" s="1241"/>
      <c r="J250" s="1241"/>
    </row>
    <row r="251" spans="1:10" ht="21.75" customHeight="1">
      <c r="A251" s="1018"/>
      <c r="B251" s="1018"/>
      <c r="C251" s="1018"/>
      <c r="D251" s="1018"/>
      <c r="E251" s="1027"/>
      <c r="F251" s="1286" t="s">
        <v>206</v>
      </c>
      <c r="G251" s="1241"/>
      <c r="H251" s="1241"/>
      <c r="I251" s="1241"/>
      <c r="J251" s="1241"/>
    </row>
    <row r="252" spans="1:10" ht="21.75" customHeight="1">
      <c r="A252" s="1018"/>
      <c r="B252" s="1018"/>
      <c r="C252" s="1018"/>
      <c r="D252" s="1018"/>
      <c r="E252" s="1027"/>
      <c r="F252" s="1272" t="s">
        <v>1079</v>
      </c>
      <c r="G252" s="1241"/>
      <c r="H252" s="1241"/>
      <c r="I252" s="1241"/>
      <c r="J252" s="1241"/>
    </row>
    <row r="253" spans="1:10" ht="21.75" customHeight="1">
      <c r="A253" s="1018"/>
      <c r="B253" s="1018"/>
      <c r="C253" s="1018"/>
      <c r="D253" s="1018"/>
      <c r="E253" s="1027"/>
      <c r="F253" s="1272" t="s">
        <v>1080</v>
      </c>
      <c r="G253" s="1241"/>
      <c r="H253" s="1241"/>
      <c r="I253" s="1241"/>
      <c r="J253" s="1241"/>
    </row>
    <row r="254" spans="1:10" ht="21.75" customHeight="1">
      <c r="A254" s="1018"/>
      <c r="B254" s="1018"/>
      <c r="C254" s="1018"/>
      <c r="D254" s="1018"/>
      <c r="E254" s="1027"/>
      <c r="F254" s="1272" t="s">
        <v>1081</v>
      </c>
      <c r="G254" s="1241"/>
      <c r="H254" s="1241"/>
      <c r="I254" s="1241"/>
      <c r="J254" s="1241"/>
    </row>
    <row r="255" spans="1:10" ht="21.75" customHeight="1">
      <c r="A255" s="1018"/>
      <c r="B255" s="1018"/>
      <c r="C255" s="1018"/>
      <c r="D255" s="1018"/>
      <c r="E255" s="1027"/>
      <c r="F255" s="1251" t="s">
        <v>1082</v>
      </c>
      <c r="G255" s="1241"/>
      <c r="H255" s="1241"/>
      <c r="I255" s="1241"/>
      <c r="J255" s="1241"/>
    </row>
    <row r="256" spans="1:10" ht="21.75" customHeight="1">
      <c r="A256" s="1018"/>
      <c r="B256" s="1018"/>
      <c r="C256" s="1018"/>
      <c r="D256" s="1018"/>
      <c r="E256" s="1027"/>
      <c r="F256" s="1272" t="s">
        <v>1083</v>
      </c>
      <c r="G256" s="1241"/>
      <c r="H256" s="1241"/>
      <c r="I256" s="1241"/>
      <c r="J256" s="1241"/>
    </row>
    <row r="257" spans="1:10" ht="21.75" customHeight="1">
      <c r="A257" s="1018"/>
      <c r="B257" s="1018"/>
      <c r="C257" s="1018"/>
      <c r="D257" s="1018"/>
      <c r="E257" s="1027"/>
      <c r="F257" s="1272" t="s">
        <v>1084</v>
      </c>
      <c r="G257" s="1241"/>
      <c r="H257" s="1241"/>
      <c r="I257" s="1241"/>
      <c r="J257" s="1241"/>
    </row>
    <row r="258" spans="1:10" ht="21.75" customHeight="1">
      <c r="A258" s="1018"/>
      <c r="B258" s="1018"/>
      <c r="C258" s="1018"/>
      <c r="D258" s="1018"/>
      <c r="E258" s="1027"/>
      <c r="F258" s="1272" t="s">
        <v>1085</v>
      </c>
      <c r="G258" s="1241"/>
      <c r="H258" s="1241"/>
      <c r="I258" s="1241"/>
      <c r="J258" s="1241"/>
    </row>
    <row r="259" spans="1:10" ht="21.75" customHeight="1">
      <c r="A259" s="1018"/>
      <c r="B259" s="1018"/>
      <c r="C259" s="1018"/>
      <c r="D259" s="1018"/>
      <c r="E259" s="1027"/>
      <c r="F259" s="1272" t="s">
        <v>1086</v>
      </c>
      <c r="G259" s="1241"/>
      <c r="H259" s="1241"/>
      <c r="I259" s="1241"/>
      <c r="J259" s="1241"/>
    </row>
    <row r="260" spans="1:10" ht="21.75" customHeight="1">
      <c r="A260" s="1018"/>
      <c r="B260" s="1018"/>
      <c r="C260" s="1018"/>
      <c r="D260" s="1018"/>
      <c r="E260" s="1027"/>
      <c r="F260" s="1246"/>
      <c r="G260" s="1241"/>
      <c r="H260" s="1241"/>
      <c r="I260" s="1241"/>
      <c r="J260" s="1241"/>
    </row>
    <row r="261" spans="1:10" ht="21.75" customHeight="1">
      <c r="A261" s="1253"/>
      <c r="B261" s="1253"/>
      <c r="C261" s="1253"/>
      <c r="D261" s="1253"/>
      <c r="E261" s="1254"/>
      <c r="F261" s="1290"/>
      <c r="G261" s="1291"/>
      <c r="H261" s="1291"/>
      <c r="I261" s="1291"/>
      <c r="J261" s="1291"/>
    </row>
    <row r="262" spans="1:10" ht="21.75" customHeight="1">
      <c r="A262" s="1255" t="s">
        <v>816</v>
      </c>
      <c r="B262" s="1256"/>
      <c r="C262" s="1256"/>
      <c r="D262" s="1256"/>
      <c r="E262" s="1255"/>
      <c r="F262" s="1292"/>
      <c r="G262" s="1293"/>
      <c r="H262" s="1293"/>
      <c r="I262" s="1293"/>
      <c r="J262" s="1293"/>
    </row>
    <row r="263" spans="1:10" ht="21.75" customHeight="1">
      <c r="A263" s="1016" t="s">
        <v>598</v>
      </c>
      <c r="B263" s="1018"/>
      <c r="C263" s="1018"/>
      <c r="D263" s="1037"/>
      <c r="E263" s="1016"/>
      <c r="F263" s="1246"/>
      <c r="G263" s="1241"/>
      <c r="H263" s="1241"/>
      <c r="I263" s="1241"/>
      <c r="J263" s="1241"/>
    </row>
    <row r="264" spans="1:10" ht="21.75" customHeight="1">
      <c r="A264" s="1026" t="s">
        <v>914</v>
      </c>
      <c r="B264" s="1016" t="s">
        <v>582</v>
      </c>
      <c r="C264" s="1016" t="s">
        <v>892</v>
      </c>
      <c r="D264" s="1016" t="s">
        <v>893</v>
      </c>
      <c r="E264" s="1241"/>
      <c r="F264" s="1246"/>
      <c r="G264" s="1241"/>
      <c r="H264" s="1241"/>
      <c r="I264" s="1241"/>
      <c r="J264" s="1241"/>
    </row>
    <row r="265" spans="1:10" ht="21.75" customHeight="1">
      <c r="A265" s="1065" t="s">
        <v>554</v>
      </c>
      <c r="B265" s="1017" t="s">
        <v>822</v>
      </c>
      <c r="C265" s="1018" t="s">
        <v>836</v>
      </c>
      <c r="D265" s="1018" t="s">
        <v>837</v>
      </c>
      <c r="E265" s="1241"/>
      <c r="F265" s="1246"/>
      <c r="G265" s="1241"/>
      <c r="H265" s="1241"/>
      <c r="I265" s="1241"/>
      <c r="J265" s="1241"/>
    </row>
    <row r="266" spans="1:10" ht="21.75" customHeight="1">
      <c r="A266" s="1063" t="s">
        <v>817</v>
      </c>
      <c r="B266" s="1018" t="s">
        <v>823</v>
      </c>
      <c r="C266" s="1018" t="s">
        <v>616</v>
      </c>
      <c r="D266" s="1016" t="s">
        <v>844</v>
      </c>
      <c r="E266" s="1016" t="s">
        <v>894</v>
      </c>
      <c r="F266" s="1278" t="s">
        <v>1052</v>
      </c>
      <c r="G266" s="1241"/>
      <c r="H266" s="1241"/>
      <c r="I266" s="1241"/>
      <c r="J266" s="1241"/>
    </row>
    <row r="267" spans="1:10" ht="21.75" customHeight="1">
      <c r="A267" s="1061" t="s">
        <v>818</v>
      </c>
      <c r="B267" s="1018" t="s">
        <v>824</v>
      </c>
      <c r="C267" s="1016" t="s">
        <v>1017</v>
      </c>
      <c r="D267" s="1048" t="s">
        <v>1046</v>
      </c>
      <c r="E267" s="1026" t="s">
        <v>874</v>
      </c>
      <c r="F267" s="1267" t="s">
        <v>1035</v>
      </c>
      <c r="G267" s="1241"/>
      <c r="H267" s="1241"/>
      <c r="I267" s="1241"/>
      <c r="J267" s="1241"/>
    </row>
    <row r="268" spans="1:10" ht="21.75" customHeight="1">
      <c r="A268" s="1066" t="s">
        <v>561</v>
      </c>
      <c r="B268" s="1027"/>
      <c r="C268" s="1017" t="s">
        <v>619</v>
      </c>
      <c r="D268" s="1017" t="s">
        <v>848</v>
      </c>
      <c r="E268" s="1043" t="s">
        <v>875</v>
      </c>
      <c r="F268" s="1266" t="s">
        <v>206</v>
      </c>
      <c r="G268" s="1241"/>
      <c r="H268" s="1241"/>
      <c r="I268" s="1241"/>
      <c r="J268" s="1241"/>
    </row>
    <row r="269" spans="1:10" ht="21.75" customHeight="1">
      <c r="A269" s="1067" t="s">
        <v>911</v>
      </c>
      <c r="B269" s="1018"/>
      <c r="C269" s="1017" t="s">
        <v>621</v>
      </c>
      <c r="D269" s="1241"/>
      <c r="E269" s="1043" t="s">
        <v>870</v>
      </c>
      <c r="F269" s="1258" t="s">
        <v>91</v>
      </c>
      <c r="G269" s="1241"/>
      <c r="H269" s="1241"/>
      <c r="I269" s="1241"/>
      <c r="J269" s="1241"/>
    </row>
    <row r="270" spans="1:10" ht="21.75" customHeight="1">
      <c r="A270" s="1061" t="s">
        <v>819</v>
      </c>
      <c r="B270" s="1018"/>
      <c r="C270" s="1017" t="s">
        <v>838</v>
      </c>
      <c r="E270" s="1049" t="s">
        <v>724</v>
      </c>
      <c r="F270" s="1279" t="s">
        <v>92</v>
      </c>
      <c r="G270" s="1241"/>
      <c r="H270" s="1241"/>
      <c r="I270" s="1241"/>
      <c r="J270" s="1241"/>
    </row>
    <row r="271" spans="1:10" ht="21.75" customHeight="1">
      <c r="A271" s="1061" t="s">
        <v>1071</v>
      </c>
      <c r="B271" s="1018"/>
      <c r="C271" s="1018"/>
      <c r="E271" s="1046" t="s">
        <v>871</v>
      </c>
      <c r="F271" s="1258" t="s">
        <v>93</v>
      </c>
      <c r="G271" s="1241"/>
      <c r="H271" s="1241"/>
      <c r="I271" s="1241"/>
      <c r="J271" s="1241"/>
    </row>
    <row r="272" spans="1:10" ht="21.75" customHeight="1">
      <c r="A272" s="1067" t="s">
        <v>912</v>
      </c>
      <c r="B272" s="1018"/>
      <c r="C272" s="1018"/>
      <c r="D272" s="1018"/>
      <c r="E272" s="1050" t="s">
        <v>855</v>
      </c>
      <c r="F272" s="1279" t="s">
        <v>94</v>
      </c>
      <c r="G272" s="1241"/>
      <c r="H272" s="1241"/>
      <c r="I272" s="1241"/>
      <c r="J272" s="1241"/>
    </row>
    <row r="273" spans="1:10" ht="21.75" customHeight="1">
      <c r="A273" s="1061" t="s">
        <v>913</v>
      </c>
      <c r="B273" s="1027"/>
      <c r="C273" s="1027"/>
      <c r="D273" s="1027"/>
      <c r="E273" s="1046" t="s">
        <v>872</v>
      </c>
      <c r="F273" s="1258" t="s">
        <v>90</v>
      </c>
      <c r="G273" s="1241"/>
      <c r="H273" s="1241"/>
      <c r="I273" s="1241"/>
      <c r="J273" s="1241"/>
    </row>
    <row r="274" spans="1:10" ht="21.75" customHeight="1">
      <c r="A274" s="1241"/>
      <c r="B274" s="1027"/>
      <c r="C274" s="1027"/>
      <c r="D274" s="1027"/>
      <c r="E274" s="1047" t="s">
        <v>873</v>
      </c>
      <c r="F274" s="1246"/>
      <c r="G274" s="1241"/>
      <c r="H274" s="1241"/>
      <c r="I274" s="1241"/>
      <c r="J274" s="1241"/>
    </row>
    <row r="275" spans="1:10" ht="21.75" customHeight="1">
      <c r="A275" s="1027"/>
      <c r="B275" s="1241"/>
      <c r="C275" s="1241"/>
      <c r="D275" s="1241"/>
      <c r="E275" s="1046" t="s">
        <v>896</v>
      </c>
      <c r="F275" s="1267" t="s">
        <v>1069</v>
      </c>
      <c r="G275" s="1241"/>
      <c r="H275" s="1241"/>
      <c r="I275" s="1241"/>
      <c r="J275" s="1241"/>
    </row>
    <row r="276" spans="1:10" ht="21.75" customHeight="1">
      <c r="A276" s="1019"/>
      <c r="B276" s="1241"/>
      <c r="C276" s="1241"/>
      <c r="D276" s="1241"/>
      <c r="E276" s="1050" t="s">
        <v>897</v>
      </c>
      <c r="F276" s="1268" t="s">
        <v>1070</v>
      </c>
      <c r="G276" s="1241"/>
      <c r="H276" s="1241"/>
      <c r="I276" s="1241"/>
      <c r="J276" s="1241"/>
    </row>
    <row r="277" spans="1:10" ht="21.75" customHeight="1">
      <c r="A277" s="1241"/>
      <c r="B277" s="1241"/>
      <c r="C277" s="1241"/>
      <c r="D277" s="1241"/>
      <c r="E277" s="1246"/>
      <c r="F277" s="1266" t="s">
        <v>206</v>
      </c>
      <c r="G277" s="1241"/>
      <c r="H277" s="1241"/>
      <c r="I277" s="1241"/>
      <c r="J277" s="1241"/>
    </row>
    <row r="278" spans="1:10" ht="21.75" customHeight="1">
      <c r="A278" s="1241"/>
      <c r="B278" s="1241"/>
      <c r="C278" s="1241"/>
      <c r="D278" s="1241"/>
      <c r="E278" s="1246"/>
      <c r="F278" s="1258" t="s">
        <v>95</v>
      </c>
      <c r="G278" s="1241"/>
      <c r="H278" s="1241"/>
      <c r="I278" s="1241"/>
      <c r="J278" s="1241"/>
    </row>
    <row r="279" spans="1:10" ht="21.75" customHeight="1">
      <c r="A279" s="1241"/>
      <c r="B279" s="1241"/>
      <c r="C279" s="1241"/>
      <c r="D279" s="1241"/>
      <c r="E279" s="1246"/>
      <c r="F279" s="1279" t="s">
        <v>26</v>
      </c>
      <c r="G279" s="1241"/>
      <c r="H279" s="1241"/>
      <c r="I279" s="1241"/>
      <c r="J279" s="1241"/>
    </row>
    <row r="280" spans="1:10" ht="21.75" customHeight="1">
      <c r="A280" s="1241"/>
      <c r="B280" s="1241"/>
      <c r="C280" s="1241"/>
      <c r="D280" s="1241"/>
      <c r="E280" s="1246"/>
      <c r="F280" s="1246"/>
      <c r="G280" s="1241"/>
      <c r="H280" s="1241"/>
      <c r="I280" s="1241"/>
      <c r="J280" s="1241"/>
    </row>
    <row r="281" spans="1:10" ht="21.75" customHeight="1">
      <c r="A281" s="1241"/>
      <c r="B281" s="1241"/>
      <c r="C281" s="1241"/>
      <c r="D281" s="1048" t="s">
        <v>1042</v>
      </c>
      <c r="E281" s="1246"/>
      <c r="F281" s="1278" t="s">
        <v>1049</v>
      </c>
      <c r="G281" s="1241"/>
      <c r="H281" s="1241"/>
      <c r="I281" s="1241"/>
      <c r="J281" s="1241"/>
    </row>
    <row r="282" spans="1:10" ht="21.75" customHeight="1">
      <c r="A282" s="1241"/>
      <c r="B282" s="1241"/>
      <c r="C282" s="1241"/>
      <c r="D282" s="1225" t="s">
        <v>1043</v>
      </c>
      <c r="E282" s="1246"/>
      <c r="F282" s="1267" t="s">
        <v>1059</v>
      </c>
      <c r="G282" s="1241"/>
      <c r="H282" s="1241"/>
      <c r="I282" s="1241"/>
      <c r="J282" s="1241"/>
    </row>
    <row r="283" spans="1:10" ht="21.75" customHeight="1">
      <c r="A283" s="1241"/>
      <c r="B283" s="1241"/>
      <c r="C283" s="1241"/>
      <c r="D283" s="1241"/>
      <c r="E283" s="1246"/>
      <c r="F283" s="1268" t="s">
        <v>1060</v>
      </c>
      <c r="G283" s="1241"/>
      <c r="H283" s="1241"/>
      <c r="I283" s="1241"/>
      <c r="J283" s="1241"/>
    </row>
    <row r="284" spans="1:10" ht="21.75" customHeight="1">
      <c r="A284" s="1241"/>
      <c r="B284" s="1241"/>
      <c r="C284" s="1241"/>
      <c r="D284" s="1241"/>
      <c r="E284" s="1246"/>
      <c r="F284" s="1284" t="s">
        <v>206</v>
      </c>
      <c r="G284" s="1241"/>
      <c r="H284" s="1241"/>
      <c r="I284" s="1241"/>
      <c r="J284" s="1241"/>
    </row>
    <row r="285" spans="1:10" ht="21.75" customHeight="1">
      <c r="A285" s="1241"/>
      <c r="B285" s="1241"/>
      <c r="C285" s="1241"/>
      <c r="D285" s="1241"/>
      <c r="E285" s="1246"/>
      <c r="F285" s="1272" t="s">
        <v>1076</v>
      </c>
      <c r="G285" s="1241"/>
      <c r="H285" s="1241"/>
      <c r="I285" s="1241"/>
      <c r="J285" s="1241"/>
    </row>
    <row r="286" spans="1:10" ht="21.75" customHeight="1">
      <c r="A286" s="1241"/>
      <c r="B286" s="1241"/>
      <c r="C286" s="1241"/>
      <c r="D286" s="1241"/>
      <c r="E286" s="1246"/>
      <c r="F286" s="1241"/>
      <c r="G286" s="1241"/>
      <c r="H286" s="1241"/>
      <c r="I286" s="1241"/>
      <c r="J286" s="1241"/>
    </row>
    <row r="287" spans="1:10" ht="21.75" customHeight="1">
      <c r="A287" s="1241"/>
      <c r="B287" s="1241"/>
      <c r="C287" s="1241"/>
      <c r="D287" s="1241"/>
      <c r="E287" s="1246"/>
      <c r="F287" s="1267" t="s">
        <v>1038</v>
      </c>
      <c r="G287" s="1241"/>
      <c r="H287" s="1241"/>
      <c r="I287" s="1241"/>
      <c r="J287" s="1241"/>
    </row>
    <row r="288" spans="1:10" ht="21.75" customHeight="1">
      <c r="A288" s="1241"/>
      <c r="B288" s="1241"/>
      <c r="C288" s="1241"/>
      <c r="D288" s="1241"/>
      <c r="E288" s="1246"/>
      <c r="F288" s="1286" t="s">
        <v>206</v>
      </c>
      <c r="G288" s="1241"/>
      <c r="H288" s="1241"/>
      <c r="I288" s="1241"/>
      <c r="J288" s="1241"/>
    </row>
    <row r="289" spans="1:10" ht="21.75" customHeight="1">
      <c r="A289" s="1241"/>
      <c r="B289" s="1241"/>
      <c r="C289" s="1241"/>
      <c r="D289" s="1241"/>
      <c r="E289" s="1246"/>
      <c r="F289" s="1272" t="s">
        <v>1077</v>
      </c>
      <c r="G289" s="1241"/>
      <c r="H289" s="1241"/>
      <c r="I289" s="1241"/>
      <c r="J289" s="1241"/>
    </row>
    <row r="290" spans="1:10" ht="21.75" customHeight="1">
      <c r="A290" s="1241"/>
      <c r="B290" s="1241"/>
      <c r="C290" s="1241"/>
      <c r="D290" s="1241"/>
      <c r="E290" s="1246"/>
      <c r="F290" s="1272" t="s">
        <v>21</v>
      </c>
      <c r="G290" s="1241"/>
      <c r="H290" s="1241"/>
      <c r="I290" s="1241"/>
      <c r="J290" s="1241"/>
    </row>
    <row r="291" spans="1:10" ht="21.75" customHeight="1">
      <c r="A291" s="1241"/>
      <c r="B291" s="1241"/>
      <c r="C291" s="1241"/>
      <c r="D291" s="1241"/>
      <c r="E291" s="1246"/>
      <c r="F291" s="1251" t="s">
        <v>22</v>
      </c>
      <c r="G291" s="1241"/>
      <c r="H291" s="1241"/>
      <c r="I291" s="1241"/>
      <c r="J291" s="1241"/>
    </row>
    <row r="292" spans="1:10" ht="21.75" customHeight="1">
      <c r="A292" s="1241"/>
      <c r="B292" s="1241"/>
      <c r="C292" s="1241"/>
      <c r="D292" s="1241"/>
      <c r="E292" s="1246"/>
      <c r="F292" s="1251" t="s">
        <v>27</v>
      </c>
      <c r="G292" s="1241"/>
      <c r="H292" s="1241"/>
      <c r="I292" s="1241"/>
      <c r="J292" s="1241"/>
    </row>
    <row r="293" spans="1:10" ht="21.75" customHeight="1">
      <c r="A293" s="1241"/>
      <c r="B293" s="1241"/>
      <c r="C293" s="1241"/>
      <c r="D293" s="1241"/>
      <c r="E293" s="1246"/>
      <c r="F293" s="1241"/>
      <c r="G293" s="1241"/>
      <c r="H293" s="1241"/>
      <c r="I293" s="1241"/>
      <c r="J293" s="1241"/>
    </row>
    <row r="294" spans="1:10" ht="21.75" customHeight="1">
      <c r="A294" s="1241"/>
      <c r="B294" s="1241"/>
      <c r="C294" s="1241"/>
      <c r="D294" s="1241"/>
      <c r="E294" s="1246"/>
      <c r="F294" s="1267" t="s">
        <v>1039</v>
      </c>
      <c r="G294" s="1241"/>
      <c r="H294" s="1241"/>
      <c r="I294" s="1241"/>
      <c r="J294" s="1241"/>
    </row>
    <row r="295" spans="1:10" ht="21.75" customHeight="1">
      <c r="A295" s="1241"/>
      <c r="B295" s="1241"/>
      <c r="C295" s="1241"/>
      <c r="D295" s="1241"/>
      <c r="E295" s="1246"/>
      <c r="F295" s="1286" t="s">
        <v>206</v>
      </c>
      <c r="G295" s="1241"/>
      <c r="H295" s="1241"/>
      <c r="I295" s="1241"/>
      <c r="J295" s="1241"/>
    </row>
    <row r="296" spans="1:10" ht="21.75" customHeight="1">
      <c r="A296" s="1241"/>
      <c r="B296" s="1241"/>
      <c r="C296" s="1241"/>
      <c r="D296" s="1241"/>
      <c r="E296" s="1246"/>
      <c r="F296" s="1272" t="s">
        <v>23</v>
      </c>
      <c r="G296" s="1241"/>
      <c r="H296" s="1241"/>
      <c r="I296" s="1241"/>
      <c r="J296" s="1241"/>
    </row>
    <row r="297" spans="1:10" ht="21.75" customHeight="1">
      <c r="A297" s="1241"/>
      <c r="B297" s="1241"/>
      <c r="C297" s="1241"/>
      <c r="D297" s="1241"/>
      <c r="E297" s="1246"/>
      <c r="F297" s="1251" t="s">
        <v>24</v>
      </c>
      <c r="G297" s="1241"/>
      <c r="H297" s="1241"/>
      <c r="I297" s="1241"/>
      <c r="J297" s="1241"/>
    </row>
    <row r="298" spans="1:10" ht="21.75" customHeight="1">
      <c r="A298" s="1241"/>
      <c r="B298" s="1241"/>
      <c r="C298" s="1241"/>
      <c r="D298" s="1241"/>
      <c r="E298" s="1246"/>
      <c r="F298" s="1272" t="s">
        <v>25</v>
      </c>
      <c r="G298" s="1241"/>
      <c r="H298" s="1241"/>
      <c r="I298" s="1241"/>
      <c r="J298" s="1241"/>
    </row>
    <row r="299" spans="1:10" ht="21.75" customHeight="1">
      <c r="A299" s="1241"/>
      <c r="B299" s="1241"/>
      <c r="C299" s="1241"/>
      <c r="D299" s="1241"/>
      <c r="E299" s="1246"/>
      <c r="F299" s="1251" t="s">
        <v>26</v>
      </c>
      <c r="G299" s="1241"/>
      <c r="H299" s="1241"/>
      <c r="I299" s="1241"/>
      <c r="J299" s="1241"/>
    </row>
    <row r="300" spans="1:10" ht="21.75" customHeight="1">
      <c r="A300" s="1241"/>
      <c r="B300" s="1241"/>
      <c r="C300" s="1241"/>
      <c r="D300" s="1241"/>
      <c r="E300" s="1246"/>
      <c r="F300" s="1272" t="s">
        <v>1078</v>
      </c>
      <c r="G300" s="1241"/>
      <c r="H300" s="1241"/>
      <c r="I300" s="1241"/>
      <c r="J300" s="1241"/>
    </row>
    <row r="301" spans="1:10" ht="21.75" customHeight="1">
      <c r="A301" s="1241"/>
      <c r="B301" s="1241"/>
      <c r="C301" s="1241"/>
      <c r="D301" s="1241"/>
      <c r="E301" s="1246"/>
      <c r="F301" s="1241"/>
      <c r="G301" s="1241"/>
      <c r="H301" s="1241"/>
      <c r="I301" s="1241"/>
      <c r="J301" s="1241"/>
    </row>
    <row r="302" spans="1:10" ht="21.75" customHeight="1">
      <c r="A302" s="1241"/>
      <c r="B302" s="1241"/>
      <c r="C302" s="1241"/>
      <c r="D302" s="1241"/>
      <c r="E302" s="1246"/>
      <c r="F302" s="1267" t="s">
        <v>1040</v>
      </c>
      <c r="G302" s="1241"/>
      <c r="H302" s="1241"/>
      <c r="I302" s="1241"/>
      <c r="J302" s="1241"/>
    </row>
    <row r="303" spans="1:10" ht="21.75" customHeight="1">
      <c r="A303" s="1241"/>
      <c r="B303" s="1241"/>
      <c r="C303" s="1241"/>
      <c r="D303" s="1241"/>
      <c r="E303" s="1246"/>
      <c r="F303" s="1286" t="s">
        <v>206</v>
      </c>
      <c r="G303" s="1241"/>
      <c r="H303" s="1241"/>
      <c r="I303" s="1241"/>
      <c r="J303" s="1241"/>
    </row>
    <row r="304" spans="1:10" ht="21.75" customHeight="1">
      <c r="A304" s="1241"/>
      <c r="B304" s="1241"/>
      <c r="C304" s="1241"/>
      <c r="D304" s="1241"/>
      <c r="E304" s="1246"/>
      <c r="F304" s="1272" t="s">
        <v>1079</v>
      </c>
      <c r="G304" s="1241"/>
      <c r="H304" s="1241"/>
      <c r="I304" s="1241"/>
      <c r="J304" s="1241"/>
    </row>
    <row r="305" spans="1:10" ht="21.75" customHeight="1">
      <c r="A305" s="1241"/>
      <c r="B305" s="1241"/>
      <c r="C305" s="1241"/>
      <c r="D305" s="1241"/>
      <c r="E305" s="1246"/>
      <c r="F305" s="1272" t="s">
        <v>1080</v>
      </c>
      <c r="G305" s="1241"/>
      <c r="H305" s="1241"/>
      <c r="I305" s="1241"/>
      <c r="J305" s="1241"/>
    </row>
    <row r="306" spans="1:10" ht="21.75" customHeight="1">
      <c r="A306" s="1241"/>
      <c r="B306" s="1241"/>
      <c r="C306" s="1241"/>
      <c r="D306" s="1241"/>
      <c r="E306" s="1246"/>
      <c r="F306" s="1272" t="s">
        <v>1081</v>
      </c>
      <c r="G306" s="1241"/>
      <c r="H306" s="1241"/>
      <c r="I306" s="1241"/>
      <c r="J306" s="1241"/>
    </row>
    <row r="307" spans="1:10" ht="21.75" customHeight="1">
      <c r="A307" s="1241"/>
      <c r="B307" s="1241"/>
      <c r="C307" s="1241"/>
      <c r="D307" s="1241"/>
      <c r="E307" s="1246"/>
      <c r="F307" s="1251" t="s">
        <v>1082</v>
      </c>
      <c r="G307" s="1241"/>
      <c r="H307" s="1241"/>
      <c r="I307" s="1241"/>
      <c r="J307" s="1241"/>
    </row>
    <row r="308" spans="1:10" ht="21.75" customHeight="1">
      <c r="A308" s="1241"/>
      <c r="B308" s="1241"/>
      <c r="C308" s="1241"/>
      <c r="D308" s="1241"/>
      <c r="E308" s="1246"/>
      <c r="F308" s="1272" t="s">
        <v>1083</v>
      </c>
      <c r="G308" s="1241"/>
      <c r="H308" s="1241"/>
      <c r="I308" s="1241"/>
      <c r="J308" s="1241"/>
    </row>
    <row r="309" spans="1:10" ht="21.75" customHeight="1">
      <c r="A309" s="1241"/>
      <c r="B309" s="1241"/>
      <c r="C309" s="1241"/>
      <c r="D309" s="1241"/>
      <c r="E309" s="1246"/>
      <c r="F309" s="1272" t="s">
        <v>1084</v>
      </c>
      <c r="G309" s="1241"/>
      <c r="H309" s="1241"/>
      <c r="I309" s="1241"/>
      <c r="J309" s="1241"/>
    </row>
    <row r="310" spans="1:10" ht="21.75" customHeight="1">
      <c r="A310" s="1241"/>
      <c r="B310" s="1241"/>
      <c r="C310" s="1241"/>
      <c r="D310" s="1241"/>
      <c r="E310" s="1246"/>
      <c r="F310" s="1272" t="s">
        <v>1085</v>
      </c>
      <c r="G310" s="1241"/>
      <c r="H310" s="1241"/>
      <c r="I310" s="1241"/>
      <c r="J310" s="1241"/>
    </row>
    <row r="311" spans="1:10" ht="21.75" customHeight="1">
      <c r="A311" s="1247"/>
      <c r="B311" s="1247"/>
      <c r="C311" s="1247"/>
      <c r="D311" s="1247"/>
      <c r="E311" s="1248"/>
      <c r="F311" s="1287" t="s">
        <v>1086</v>
      </c>
      <c r="G311" s="1247"/>
      <c r="H311" s="1247"/>
      <c r="I311" s="1247"/>
      <c r="J311" s="1247"/>
    </row>
  </sheetData>
  <sheetProtection/>
  <mergeCells count="2">
    <mergeCell ref="H4:J4"/>
    <mergeCell ref="G4:G5"/>
  </mergeCells>
  <printOptions/>
  <pageMargins left="0.1968503937007874" right="0.1968503937007874" top="0.4724409448818898" bottom="0.31496062992125984" header="0.35433070866141736" footer="0.15748031496062992"/>
  <pageSetup horizontalDpi="600" verticalDpi="600" orientation="landscape" paperSize="9" scale="45" r:id="rId1"/>
  <headerFooter alignWithMargins="0">
    <oddFooter>&amp;L&amp;A</oddFooter>
  </headerFooter>
  <rowBreaks count="6" manualBreakCount="6">
    <brk id="54" max="255" man="1"/>
    <brk id="85" max="255" man="1"/>
    <brk id="110" max="255" man="1"/>
    <brk id="142" max="255" man="1"/>
    <brk id="228" max="255" man="1"/>
    <brk id="2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72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21.75"/>
  <cols>
    <col min="1" max="1" width="75.8515625" style="1001" customWidth="1"/>
    <col min="2" max="2" width="8.00390625" style="1001" customWidth="1"/>
    <col min="3" max="3" width="10.7109375" style="1001" bestFit="1" customWidth="1"/>
    <col min="4" max="16384" width="9.140625" style="1001" customWidth="1"/>
  </cols>
  <sheetData>
    <row r="1" ht="24.75">
      <c r="A1" s="1237" t="s">
        <v>714</v>
      </c>
    </row>
    <row r="2" ht="24.75">
      <c r="A2" s="1237" t="s">
        <v>1014</v>
      </c>
    </row>
    <row r="3" spans="1:2" ht="24.75">
      <c r="A3" s="1237"/>
      <c r="B3" s="1001" t="s">
        <v>1088</v>
      </c>
    </row>
    <row r="4" spans="1:4" ht="23.25" customHeight="1">
      <c r="A4" s="1492" t="s">
        <v>722</v>
      </c>
      <c r="B4" s="1494" t="s">
        <v>314</v>
      </c>
      <c r="C4" s="1494"/>
      <c r="D4" s="1494"/>
    </row>
    <row r="5" spans="1:4" ht="24.75">
      <c r="A5" s="1493"/>
      <c r="B5" s="1274" t="s">
        <v>917</v>
      </c>
      <c r="C5" s="1274" t="s">
        <v>918</v>
      </c>
      <c r="D5" s="1274" t="s">
        <v>327</v>
      </c>
    </row>
    <row r="6" spans="1:4" ht="31.5">
      <c r="A6" s="1308" t="s">
        <v>716</v>
      </c>
      <c r="B6" s="1283"/>
      <c r="C6" s="1283"/>
      <c r="D6" s="1283"/>
    </row>
    <row r="7" spans="1:4" ht="24.75">
      <c r="A7" s="1309" t="s">
        <v>552</v>
      </c>
      <c r="B7" s="1241"/>
      <c r="C7" s="1241"/>
      <c r="D7" s="1241"/>
    </row>
    <row r="8" spans="1:4" ht="24.75">
      <c r="A8" s="1270" t="s">
        <v>715</v>
      </c>
      <c r="B8" s="1241"/>
      <c r="C8" s="1241"/>
      <c r="D8" s="1241"/>
    </row>
    <row r="9" spans="1:4" ht="24.75">
      <c r="A9" s="1251" t="s">
        <v>101</v>
      </c>
      <c r="B9" s="1241"/>
      <c r="C9" s="1241"/>
      <c r="D9" s="1241"/>
    </row>
    <row r="10" spans="1:4" ht="24.75">
      <c r="A10" s="1261" t="s">
        <v>717</v>
      </c>
      <c r="B10" s="1241"/>
      <c r="C10" s="1241"/>
      <c r="D10" s="1241"/>
    </row>
    <row r="11" spans="1:4" ht="24.75">
      <c r="A11" s="1262" t="s">
        <v>718</v>
      </c>
      <c r="B11" s="1241"/>
      <c r="C11" s="1241"/>
      <c r="D11" s="1241"/>
    </row>
    <row r="12" spans="1:4" ht="24.75">
      <c r="A12" s="1310" t="s">
        <v>719</v>
      </c>
      <c r="B12" s="1241"/>
      <c r="C12" s="1241"/>
      <c r="D12" s="1241"/>
    </row>
    <row r="13" spans="1:4" ht="24.75">
      <c r="A13" s="1311" t="s">
        <v>720</v>
      </c>
      <c r="B13" s="1241"/>
      <c r="C13" s="1241"/>
      <c r="D13" s="1241"/>
    </row>
    <row r="14" spans="1:4" ht="24.75">
      <c r="A14" s="1312" t="s">
        <v>721</v>
      </c>
      <c r="B14" s="1241"/>
      <c r="C14" s="1241"/>
      <c r="D14" s="1241"/>
    </row>
    <row r="15" spans="1:4" ht="24.75">
      <c r="A15" s="1261" t="s">
        <v>729</v>
      </c>
      <c r="B15" s="1241"/>
      <c r="C15" s="1241"/>
      <c r="D15" s="1241"/>
    </row>
    <row r="16" spans="1:4" ht="24.75">
      <c r="A16" s="1262" t="s">
        <v>738</v>
      </c>
      <c r="B16" s="1241"/>
      <c r="C16" s="1241"/>
      <c r="D16" s="1241"/>
    </row>
    <row r="17" spans="1:4" ht="24.75">
      <c r="A17" s="1310" t="s">
        <v>719</v>
      </c>
      <c r="B17" s="1241"/>
      <c r="C17" s="1241"/>
      <c r="D17" s="1241"/>
    </row>
    <row r="18" spans="1:4" ht="24.75">
      <c r="A18" s="1311" t="s">
        <v>720</v>
      </c>
      <c r="B18" s="1241"/>
      <c r="C18" s="1241"/>
      <c r="D18" s="1241"/>
    </row>
    <row r="19" spans="1:4" ht="24.75">
      <c r="A19" s="1312" t="s">
        <v>721</v>
      </c>
      <c r="B19" s="1241"/>
      <c r="C19" s="1241"/>
      <c r="D19" s="1241"/>
    </row>
    <row r="20" spans="1:4" ht="24.75">
      <c r="A20" s="1270" t="s">
        <v>730</v>
      </c>
      <c r="B20" s="1241"/>
      <c r="C20" s="1241"/>
      <c r="D20" s="1241"/>
    </row>
    <row r="21" spans="1:4" ht="24.75">
      <c r="A21" s="1251" t="s">
        <v>102</v>
      </c>
      <c r="B21" s="1241"/>
      <c r="C21" s="1241"/>
      <c r="D21" s="1241"/>
    </row>
    <row r="22" spans="1:4" ht="24.75">
      <c r="A22" s="1261" t="s">
        <v>717</v>
      </c>
      <c r="B22" s="1241"/>
      <c r="C22" s="1241"/>
      <c r="D22" s="1241"/>
    </row>
    <row r="23" spans="1:4" ht="24.75">
      <c r="A23" s="1262" t="s">
        <v>718</v>
      </c>
      <c r="B23" s="1241"/>
      <c r="C23" s="1241"/>
      <c r="D23" s="1241"/>
    </row>
    <row r="24" spans="1:4" ht="24.75">
      <c r="A24" s="1310" t="s">
        <v>719</v>
      </c>
      <c r="B24" s="1241"/>
      <c r="C24" s="1241"/>
      <c r="D24" s="1241"/>
    </row>
    <row r="25" spans="1:4" ht="24.75">
      <c r="A25" s="1311" t="s">
        <v>720</v>
      </c>
      <c r="B25" s="1241"/>
      <c r="C25" s="1241"/>
      <c r="D25" s="1241"/>
    </row>
    <row r="26" spans="1:4" ht="24.75">
      <c r="A26" s="1312" t="s">
        <v>721</v>
      </c>
      <c r="B26" s="1241"/>
      <c r="C26" s="1241"/>
      <c r="D26" s="1241"/>
    </row>
    <row r="27" spans="1:4" ht="24.75">
      <c r="A27" s="1261" t="s">
        <v>729</v>
      </c>
      <c r="B27" s="1241"/>
      <c r="C27" s="1241"/>
      <c r="D27" s="1241"/>
    </row>
    <row r="28" spans="1:4" ht="24.75">
      <c r="A28" s="1262" t="s">
        <v>738</v>
      </c>
      <c r="B28" s="1241"/>
      <c r="C28" s="1241"/>
      <c r="D28" s="1241"/>
    </row>
    <row r="29" spans="1:4" ht="24.75">
      <c r="A29" s="1310" t="s">
        <v>719</v>
      </c>
      <c r="B29" s="1241"/>
      <c r="C29" s="1241"/>
      <c r="D29" s="1241"/>
    </row>
    <row r="30" spans="1:4" ht="24.75">
      <c r="A30" s="1311" t="s">
        <v>720</v>
      </c>
      <c r="B30" s="1241"/>
      <c r="C30" s="1241"/>
      <c r="D30" s="1241"/>
    </row>
    <row r="31" spans="1:4" ht="24.75">
      <c r="A31" s="1312" t="s">
        <v>721</v>
      </c>
      <c r="B31" s="1241"/>
      <c r="C31" s="1241"/>
      <c r="D31" s="1241"/>
    </row>
    <row r="32" spans="1:4" ht="24.75">
      <c r="A32" s="1241"/>
      <c r="B32" s="1241"/>
      <c r="C32" s="1241"/>
      <c r="D32" s="1241"/>
    </row>
    <row r="33" spans="1:4" ht="24.75">
      <c r="A33" s="1270" t="s">
        <v>731</v>
      </c>
      <c r="B33" s="1241"/>
      <c r="C33" s="1241"/>
      <c r="D33" s="1241"/>
    </row>
    <row r="34" spans="1:4" ht="24.75">
      <c r="A34" s="1251" t="s">
        <v>103</v>
      </c>
      <c r="B34" s="1241"/>
      <c r="C34" s="1241"/>
      <c r="D34" s="1241"/>
    </row>
    <row r="35" spans="1:4" ht="24.75">
      <c r="A35" s="1261" t="s">
        <v>727</v>
      </c>
      <c r="B35" s="1241"/>
      <c r="C35" s="1241"/>
      <c r="D35" s="1241"/>
    </row>
    <row r="36" spans="1:4" ht="24.75">
      <c r="A36" s="1262" t="s">
        <v>735</v>
      </c>
      <c r="B36" s="1241"/>
      <c r="C36" s="1241"/>
      <c r="D36" s="1241"/>
    </row>
    <row r="37" spans="1:4" ht="24.75">
      <c r="A37" s="1310" t="s">
        <v>719</v>
      </c>
      <c r="B37" s="1241"/>
      <c r="C37" s="1241"/>
      <c r="D37" s="1241"/>
    </row>
    <row r="38" spans="1:4" ht="24.75">
      <c r="A38" s="1311" t="s">
        <v>720</v>
      </c>
      <c r="B38" s="1241"/>
      <c r="C38" s="1241"/>
      <c r="D38" s="1241"/>
    </row>
    <row r="39" spans="1:4" ht="24.75">
      <c r="A39" s="1312" t="s">
        <v>721</v>
      </c>
      <c r="B39" s="1241"/>
      <c r="C39" s="1241"/>
      <c r="D39" s="1241"/>
    </row>
    <row r="40" spans="1:4" ht="24.75">
      <c r="A40" s="1261" t="s">
        <v>729</v>
      </c>
      <c r="B40" s="1241"/>
      <c r="C40" s="1241"/>
      <c r="D40" s="1241"/>
    </row>
    <row r="41" spans="1:4" ht="24.75">
      <c r="A41" s="1262" t="s">
        <v>738</v>
      </c>
      <c r="B41" s="1241"/>
      <c r="C41" s="1241"/>
      <c r="D41" s="1241"/>
    </row>
    <row r="42" spans="1:4" ht="24.75">
      <c r="A42" s="1310" t="s">
        <v>719</v>
      </c>
      <c r="B42" s="1241"/>
      <c r="C42" s="1241"/>
      <c r="D42" s="1241"/>
    </row>
    <row r="43" spans="1:4" ht="24.75">
      <c r="A43" s="1311" t="s">
        <v>720</v>
      </c>
      <c r="B43" s="1241"/>
      <c r="C43" s="1241"/>
      <c r="D43" s="1241"/>
    </row>
    <row r="44" spans="1:4" ht="24.75">
      <c r="A44" s="1312" t="s">
        <v>721</v>
      </c>
      <c r="B44" s="1241"/>
      <c r="C44" s="1241"/>
      <c r="D44" s="1241"/>
    </row>
    <row r="45" spans="1:4" ht="24.75">
      <c r="A45" s="1241"/>
      <c r="B45" s="1241"/>
      <c r="C45" s="1241"/>
      <c r="D45" s="1241"/>
    </row>
    <row r="46" spans="1:4" ht="24.75">
      <c r="A46" s="1309" t="s">
        <v>100</v>
      </c>
      <c r="B46" s="1241"/>
      <c r="C46" s="1241"/>
      <c r="D46" s="1241"/>
    </row>
    <row r="47" spans="1:4" ht="24.75">
      <c r="A47" s="1270" t="s">
        <v>732</v>
      </c>
      <c r="B47" s="1241"/>
      <c r="C47" s="1241"/>
      <c r="D47" s="1241"/>
    </row>
    <row r="48" spans="1:4" ht="24.75">
      <c r="A48" s="1251" t="s">
        <v>104</v>
      </c>
      <c r="B48" s="1241"/>
      <c r="C48" s="1241"/>
      <c r="D48" s="1241"/>
    </row>
    <row r="49" spans="1:4" ht="24.75">
      <c r="A49" s="1261" t="s">
        <v>728</v>
      </c>
      <c r="B49" s="1241"/>
      <c r="C49" s="1241"/>
      <c r="D49" s="1241"/>
    </row>
    <row r="50" spans="1:4" ht="24.75">
      <c r="A50" s="1262" t="s">
        <v>736</v>
      </c>
      <c r="B50" s="1241"/>
      <c r="C50" s="1241"/>
      <c r="D50" s="1241"/>
    </row>
    <row r="51" spans="1:4" ht="24.75">
      <c r="A51" s="1310" t="s">
        <v>719</v>
      </c>
      <c r="B51" s="1241"/>
      <c r="C51" s="1241"/>
      <c r="D51" s="1241"/>
    </row>
    <row r="52" spans="1:4" ht="24.75">
      <c r="A52" s="1311" t="s">
        <v>720</v>
      </c>
      <c r="B52" s="1241"/>
      <c r="C52" s="1241"/>
      <c r="D52" s="1241"/>
    </row>
    <row r="53" spans="1:4" ht="24.75">
      <c r="A53" s="1312" t="s">
        <v>721</v>
      </c>
      <c r="B53" s="1241"/>
      <c r="C53" s="1241"/>
      <c r="D53" s="1241"/>
    </row>
    <row r="54" spans="1:4" ht="24.75">
      <c r="A54" s="1261" t="s">
        <v>729</v>
      </c>
      <c r="B54" s="1241"/>
      <c r="C54" s="1241"/>
      <c r="D54" s="1241"/>
    </row>
    <row r="55" spans="1:4" ht="24.75">
      <c r="A55" s="1262" t="s">
        <v>738</v>
      </c>
      <c r="B55" s="1241"/>
      <c r="C55" s="1241"/>
      <c r="D55" s="1241"/>
    </row>
    <row r="56" spans="1:4" ht="24.75">
      <c r="A56" s="1310" t="s">
        <v>719</v>
      </c>
      <c r="B56" s="1241"/>
      <c r="C56" s="1241"/>
      <c r="D56" s="1241"/>
    </row>
    <row r="57" spans="1:4" ht="24.75">
      <c r="A57" s="1311" t="s">
        <v>720</v>
      </c>
      <c r="B57" s="1241"/>
      <c r="C57" s="1241"/>
      <c r="D57" s="1241"/>
    </row>
    <row r="58" spans="1:4" ht="24.75">
      <c r="A58" s="1312" t="s">
        <v>721</v>
      </c>
      <c r="B58" s="1241"/>
      <c r="C58" s="1241"/>
      <c r="D58" s="1241"/>
    </row>
    <row r="59" spans="1:4" ht="24.75">
      <c r="A59" s="1241"/>
      <c r="B59" s="1241"/>
      <c r="C59" s="1241"/>
      <c r="D59" s="1241"/>
    </row>
    <row r="60" spans="1:4" ht="24.75">
      <c r="A60" s="1012" t="s">
        <v>790</v>
      </c>
      <c r="B60" s="1241"/>
      <c r="C60" s="1241"/>
      <c r="D60" s="1241"/>
    </row>
    <row r="61" spans="1:4" ht="24.75">
      <c r="A61" s="1270" t="s">
        <v>733</v>
      </c>
      <c r="B61" s="1241"/>
      <c r="C61" s="1241"/>
      <c r="D61" s="1241"/>
    </row>
    <row r="62" spans="1:4" ht="24.75">
      <c r="A62" s="1251" t="s">
        <v>734</v>
      </c>
      <c r="B62" s="1241"/>
      <c r="C62" s="1241"/>
      <c r="D62" s="1241"/>
    </row>
    <row r="63" spans="1:4" ht="24.75">
      <c r="A63" s="1261" t="s">
        <v>726</v>
      </c>
      <c r="B63" s="1241"/>
      <c r="C63" s="1241"/>
      <c r="D63" s="1241"/>
    </row>
    <row r="64" spans="1:4" ht="24.75">
      <c r="A64" s="1262" t="s">
        <v>737</v>
      </c>
      <c r="B64" s="1241"/>
      <c r="C64" s="1241"/>
      <c r="D64" s="1241"/>
    </row>
    <row r="65" spans="1:4" ht="24.75">
      <c r="A65" s="1310" t="s">
        <v>719</v>
      </c>
      <c r="B65" s="1241"/>
      <c r="C65" s="1241"/>
      <c r="D65" s="1241"/>
    </row>
    <row r="66" spans="1:4" ht="24.75">
      <c r="A66" s="1311" t="s">
        <v>720</v>
      </c>
      <c r="B66" s="1241"/>
      <c r="C66" s="1241"/>
      <c r="D66" s="1241"/>
    </row>
    <row r="67" spans="1:4" ht="24.75">
      <c r="A67" s="1312" t="s">
        <v>721</v>
      </c>
      <c r="B67" s="1241"/>
      <c r="C67" s="1241"/>
      <c r="D67" s="1241"/>
    </row>
    <row r="68" spans="1:4" ht="24.75">
      <c r="A68" s="1261" t="s">
        <v>729</v>
      </c>
      <c r="B68" s="1241"/>
      <c r="C68" s="1241"/>
      <c r="D68" s="1241"/>
    </row>
    <row r="69" spans="1:4" ht="24.75">
      <c r="A69" s="1262" t="s">
        <v>738</v>
      </c>
      <c r="B69" s="1241"/>
      <c r="C69" s="1241"/>
      <c r="D69" s="1241"/>
    </row>
    <row r="70" spans="1:4" ht="24.75">
      <c r="A70" s="1310" t="s">
        <v>719</v>
      </c>
      <c r="B70" s="1241"/>
      <c r="C70" s="1241"/>
      <c r="D70" s="1241"/>
    </row>
    <row r="71" spans="1:4" ht="24.75">
      <c r="A71" s="1311" t="s">
        <v>720</v>
      </c>
      <c r="B71" s="1241"/>
      <c r="C71" s="1241"/>
      <c r="D71" s="1241"/>
    </row>
    <row r="72" spans="1:4" ht="24.75">
      <c r="A72" s="1312" t="s">
        <v>721</v>
      </c>
      <c r="B72" s="1247"/>
      <c r="C72" s="1247"/>
      <c r="D72" s="1247"/>
    </row>
  </sheetData>
  <sheetProtection/>
  <mergeCells count="2">
    <mergeCell ref="A4:A5"/>
    <mergeCell ref="B4:D4"/>
  </mergeCells>
  <printOptions/>
  <pageMargins left="0.31496062992125984" right="0.2755905511811024" top="0.69" bottom="0.5511811023622047" header="0.35433070866141736" footer="0.2362204724409449"/>
  <pageSetup horizontalDpi="600" verticalDpi="600" orientation="portrait" paperSize="9" r:id="rId1"/>
  <headerFooter alignWithMargins="0">
    <oddFooter>&amp;L&amp;A&amp;C&amp;T&amp;D&amp;R&amp;F</oddFooter>
  </headerFooter>
  <rowBreaks count="2" manualBreakCount="2">
    <brk id="32" max="255" man="1"/>
    <brk id="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showGridLines="0" view="pageBreakPreview" zoomScaleSheetLayoutView="100" zoomScalePageLayoutView="0" workbookViewId="0" topLeftCell="A1">
      <selection activeCell="I11" sqref="I11"/>
    </sheetView>
  </sheetViews>
  <sheetFormatPr defaultColWidth="9.140625" defaultRowHeight="21.75"/>
  <cols>
    <col min="1" max="1" width="43.28125" style="408" customWidth="1"/>
    <col min="2" max="2" width="16.28125" style="408" customWidth="1"/>
    <col min="3" max="4" width="16.28125" style="409" customWidth="1"/>
    <col min="5" max="5" width="17.57421875" style="439" customWidth="1"/>
    <col min="6" max="6" width="14.7109375" style="411" customWidth="1"/>
    <col min="7" max="9" width="9.140625" style="408" customWidth="1"/>
    <col min="10" max="10" width="9.140625" style="411" customWidth="1"/>
    <col min="11" max="16384" width="9.140625" style="412" customWidth="1"/>
  </cols>
  <sheetData>
    <row r="1" spans="1:10" s="407" customFormat="1" ht="23.25">
      <c r="A1" s="404" t="s">
        <v>279</v>
      </c>
      <c r="B1" s="405"/>
      <c r="C1" s="406"/>
      <c r="D1" s="406"/>
      <c r="E1" s="405"/>
      <c r="F1" s="406"/>
      <c r="G1" s="405"/>
      <c r="H1" s="405"/>
      <c r="I1" s="405"/>
      <c r="J1" s="406"/>
    </row>
    <row r="2" spans="1:10" s="407" customFormat="1" ht="23.25">
      <c r="A2" s="404" t="s">
        <v>280</v>
      </c>
      <c r="B2" s="405"/>
      <c r="C2" s="406"/>
      <c r="D2" s="406"/>
      <c r="E2" s="405"/>
      <c r="F2" s="406"/>
      <c r="G2" s="405"/>
      <c r="H2" s="405"/>
      <c r="I2" s="405"/>
      <c r="J2" s="406"/>
    </row>
    <row r="3" spans="1:6" ht="23.25">
      <c r="A3" s="404"/>
      <c r="F3" s="410" t="s">
        <v>153</v>
      </c>
    </row>
    <row r="4" spans="1:6" ht="21">
      <c r="A4" s="1495" t="s">
        <v>155</v>
      </c>
      <c r="B4" s="413" t="s">
        <v>281</v>
      </c>
      <c r="C4" s="1497" t="s">
        <v>398</v>
      </c>
      <c r="D4" s="1497"/>
      <c r="E4" s="1497"/>
      <c r="F4" s="1497"/>
    </row>
    <row r="5" spans="1:6" ht="21">
      <c r="A5" s="1496"/>
      <c r="B5" s="414" t="s">
        <v>116</v>
      </c>
      <c r="C5" s="415">
        <v>2556</v>
      </c>
      <c r="D5" s="415">
        <v>2557</v>
      </c>
      <c r="E5" s="415">
        <v>2558</v>
      </c>
      <c r="F5" s="415">
        <v>2559</v>
      </c>
    </row>
    <row r="6" spans="1:10" s="422" customFormat="1" ht="21.75" thickBot="1">
      <c r="A6" s="416" t="s">
        <v>335</v>
      </c>
      <c r="B6" s="417"/>
      <c r="C6" s="418"/>
      <c r="D6" s="418"/>
      <c r="E6" s="419"/>
      <c r="F6" s="419"/>
      <c r="G6" s="421"/>
      <c r="H6" s="421"/>
      <c r="I6" s="421"/>
      <c r="J6" s="420"/>
    </row>
    <row r="7" spans="1:10" s="422" customFormat="1" ht="21.75" thickTop="1">
      <c r="A7" s="423" t="s">
        <v>156</v>
      </c>
      <c r="B7" s="424"/>
      <c r="C7" s="425"/>
      <c r="D7" s="425"/>
      <c r="E7" s="423"/>
      <c r="F7" s="423"/>
      <c r="G7" s="421"/>
      <c r="H7" s="421"/>
      <c r="I7" s="421"/>
      <c r="J7" s="420"/>
    </row>
    <row r="8" spans="1:10" s="422" customFormat="1" ht="21">
      <c r="A8" s="506" t="s">
        <v>396</v>
      </c>
      <c r="B8" s="503"/>
      <c r="C8" s="504"/>
      <c r="D8" s="504"/>
      <c r="E8" s="503"/>
      <c r="F8" s="503"/>
      <c r="G8" s="421"/>
      <c r="H8" s="421"/>
      <c r="I8" s="421"/>
      <c r="J8" s="420"/>
    </row>
    <row r="9" spans="1:10" s="422" customFormat="1" ht="21">
      <c r="A9" s="507" t="s">
        <v>397</v>
      </c>
      <c r="B9" s="502"/>
      <c r="C9" s="505"/>
      <c r="D9" s="505"/>
      <c r="E9" s="502"/>
      <c r="F9" s="502"/>
      <c r="G9" s="421"/>
      <c r="H9" s="421"/>
      <c r="I9" s="421"/>
      <c r="J9" s="420"/>
    </row>
    <row r="10" spans="1:10" s="422" customFormat="1" ht="21">
      <c r="A10" s="426" t="s">
        <v>157</v>
      </c>
      <c r="B10" s="427"/>
      <c r="C10" s="428"/>
      <c r="D10" s="428"/>
      <c r="E10" s="426"/>
      <c r="F10" s="426"/>
      <c r="G10" s="421"/>
      <c r="H10" s="421"/>
      <c r="I10" s="421"/>
      <c r="J10" s="420"/>
    </row>
    <row r="11" spans="1:6" ht="21">
      <c r="A11" s="508" t="s">
        <v>282</v>
      </c>
      <c r="B11" s="430"/>
      <c r="C11" s="431"/>
      <c r="D11" s="411"/>
      <c r="E11" s="429"/>
      <c r="F11" s="429"/>
    </row>
    <row r="12" spans="1:6" ht="21">
      <c r="A12" s="508" t="s">
        <v>283</v>
      </c>
      <c r="B12" s="430"/>
      <c r="C12" s="432"/>
      <c r="D12" s="411"/>
      <c r="E12" s="429"/>
      <c r="F12" s="429"/>
    </row>
    <row r="13" spans="1:6" ht="21">
      <c r="A13" s="508" t="s">
        <v>284</v>
      </c>
      <c r="B13" s="430"/>
      <c r="C13" s="432"/>
      <c r="D13" s="411"/>
      <c r="E13" s="429"/>
      <c r="F13" s="429"/>
    </row>
    <row r="14" spans="1:6" ht="21">
      <c r="A14" s="508" t="s">
        <v>285</v>
      </c>
      <c r="B14" s="430"/>
      <c r="C14" s="432"/>
      <c r="D14" s="411"/>
      <c r="E14" s="429"/>
      <c r="F14" s="429"/>
    </row>
    <row r="15" spans="1:10" s="422" customFormat="1" ht="21">
      <c r="A15" s="426" t="s">
        <v>158</v>
      </c>
      <c r="B15" s="427"/>
      <c r="C15" s="433"/>
      <c r="D15" s="434"/>
      <c r="E15" s="426"/>
      <c r="F15" s="426"/>
      <c r="G15" s="421"/>
      <c r="H15" s="421"/>
      <c r="I15" s="421"/>
      <c r="J15" s="420"/>
    </row>
    <row r="16" spans="1:6" ht="21">
      <c r="A16" s="508" t="s">
        <v>286</v>
      </c>
      <c r="B16" s="430"/>
      <c r="C16" s="432"/>
      <c r="D16" s="411"/>
      <c r="E16" s="429"/>
      <c r="F16" s="429"/>
    </row>
    <row r="17" spans="1:6" ht="21">
      <c r="A17" s="508" t="s">
        <v>287</v>
      </c>
      <c r="B17" s="430"/>
      <c r="C17" s="435"/>
      <c r="D17" s="411"/>
      <c r="E17" s="429"/>
      <c r="F17" s="429"/>
    </row>
    <row r="18" spans="1:10" s="422" customFormat="1" ht="21">
      <c r="A18" s="426" t="s">
        <v>159</v>
      </c>
      <c r="B18" s="427"/>
      <c r="C18" s="433"/>
      <c r="D18" s="434"/>
      <c r="E18" s="426"/>
      <c r="F18" s="426"/>
      <c r="G18" s="421"/>
      <c r="H18" s="421"/>
      <c r="I18" s="421"/>
      <c r="J18" s="420"/>
    </row>
    <row r="19" spans="1:6" ht="21">
      <c r="A19" s="508" t="s">
        <v>288</v>
      </c>
      <c r="B19" s="430"/>
      <c r="C19" s="432"/>
      <c r="D19" s="411"/>
      <c r="E19" s="429"/>
      <c r="F19" s="429"/>
    </row>
    <row r="20" spans="1:6" ht="21">
      <c r="A20" s="508" t="s">
        <v>289</v>
      </c>
      <c r="B20" s="430"/>
      <c r="C20" s="432"/>
      <c r="D20" s="411"/>
      <c r="E20" s="429"/>
      <c r="F20" s="429"/>
    </row>
    <row r="21" spans="1:10" s="422" customFormat="1" ht="21">
      <c r="A21" s="426" t="s">
        <v>160</v>
      </c>
      <c r="B21" s="427"/>
      <c r="C21" s="433"/>
      <c r="D21" s="434"/>
      <c r="E21" s="426"/>
      <c r="F21" s="426"/>
      <c r="G21" s="421"/>
      <c r="H21" s="421"/>
      <c r="I21" s="421"/>
      <c r="J21" s="420"/>
    </row>
    <row r="22" spans="1:6" ht="21">
      <c r="A22" s="508" t="s">
        <v>290</v>
      </c>
      <c r="B22" s="430"/>
      <c r="C22" s="432"/>
      <c r="D22" s="411"/>
      <c r="E22" s="429"/>
      <c r="F22" s="429"/>
    </row>
    <row r="23" spans="1:6" ht="21">
      <c r="A23" s="508" t="s">
        <v>291</v>
      </c>
      <c r="B23" s="430"/>
      <c r="C23" s="432"/>
      <c r="D23" s="411"/>
      <c r="E23" s="429"/>
      <c r="F23" s="429"/>
    </row>
    <row r="24" spans="1:6" ht="21">
      <c r="A24" s="509" t="s">
        <v>292</v>
      </c>
      <c r="B24" s="437"/>
      <c r="C24" s="435"/>
      <c r="D24" s="438"/>
      <c r="E24" s="436"/>
      <c r="F24" s="436"/>
    </row>
  </sheetData>
  <sheetProtection/>
  <mergeCells count="2">
    <mergeCell ref="A4:A5"/>
    <mergeCell ref="C4:F4"/>
  </mergeCells>
  <printOptions/>
  <pageMargins left="1.61" right="0.37" top="0.97" bottom="0.6299212598425197" header="0.5118110236220472" footer="0.2362204724409449"/>
  <pageSetup horizontalDpi="300" verticalDpi="300" orientation="landscape" paperSize="9" r:id="rId1"/>
  <headerFooter alignWithMargins="0">
    <oddHeader>&amp;R&amp;"Cordia New,ตัวหนา"&amp;18รด.&amp;A</oddHeader>
    <oddFooter>&amp;L&amp;10(&amp;D),(&amp;T)&amp;R&amp;10&amp;F.xls
Sheet&amp;A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showGridLines="0" view="pageBreakPreview" zoomScale="90" zoomScaleSheetLayoutView="90" zoomScalePageLayoutView="0" workbookViewId="0" topLeftCell="A1">
      <selection activeCell="A1" sqref="A1:IV16384"/>
    </sheetView>
  </sheetViews>
  <sheetFormatPr defaultColWidth="9.140625" defaultRowHeight="21.75"/>
  <cols>
    <col min="1" max="1" width="24.140625" style="64" customWidth="1"/>
    <col min="2" max="2" width="19.00390625" style="60" customWidth="1"/>
    <col min="3" max="3" width="19.57421875" style="60" bestFit="1" customWidth="1"/>
    <col min="4" max="4" width="17.00390625" style="60" customWidth="1"/>
    <col min="5" max="5" width="43.8515625" style="60" customWidth="1"/>
    <col min="6" max="6" width="31.140625" style="60" bestFit="1" customWidth="1"/>
    <col min="7" max="7" width="32.7109375" style="60" customWidth="1"/>
    <col min="8" max="16384" width="9.140625" style="15" customWidth="1"/>
  </cols>
  <sheetData>
    <row r="1" spans="1:7" s="18" customFormat="1" ht="21">
      <c r="A1" s="1414" t="s">
        <v>421</v>
      </c>
      <c r="B1" s="1414"/>
      <c r="C1" s="1414"/>
      <c r="D1" s="1414"/>
      <c r="E1" s="1414"/>
      <c r="F1" s="1414"/>
      <c r="G1" s="56"/>
    </row>
    <row r="2" spans="1:7" s="18" customFormat="1" ht="23.25">
      <c r="A2" s="1414" t="s">
        <v>450</v>
      </c>
      <c r="B2" s="1414"/>
      <c r="C2" s="1414"/>
      <c r="D2" s="1414"/>
      <c r="E2" s="1414"/>
      <c r="F2" s="1414"/>
      <c r="G2" s="520"/>
    </row>
    <row r="3" spans="1:7" s="18" customFormat="1" ht="23.25">
      <c r="A3" s="57" t="s">
        <v>356</v>
      </c>
      <c r="C3" s="55"/>
      <c r="D3" s="55"/>
      <c r="E3" s="55"/>
      <c r="F3" s="14"/>
      <c r="G3" s="520"/>
    </row>
    <row r="4" spans="1:7" s="18" customFormat="1" ht="23.25">
      <c r="A4" s="58" t="s">
        <v>404</v>
      </c>
      <c r="B4" s="517" t="s">
        <v>405</v>
      </c>
      <c r="C4" s="517" t="s">
        <v>406</v>
      </c>
      <c r="D4" s="517" t="s">
        <v>407</v>
      </c>
      <c r="E4" s="518"/>
      <c r="G4" s="520"/>
    </row>
    <row r="5" spans="1:7" s="225" customFormat="1" ht="21">
      <c r="A5" s="519"/>
      <c r="B5" s="517" t="s">
        <v>408</v>
      </c>
      <c r="C5" s="518"/>
      <c r="D5" s="521" t="s">
        <v>410</v>
      </c>
      <c r="E5" s="518"/>
      <c r="F5" s="224"/>
      <c r="G5" s="521"/>
    </row>
    <row r="6" spans="1:7" s="225" customFormat="1" ht="21">
      <c r="A6" s="519"/>
      <c r="B6" s="482" t="s">
        <v>409</v>
      </c>
      <c r="C6" s="524"/>
      <c r="D6" s="525"/>
      <c r="E6" s="524"/>
      <c r="F6" s="526"/>
      <c r="G6" s="521"/>
    </row>
    <row r="7" spans="1:6" s="232" customFormat="1" ht="21" customHeight="1">
      <c r="A7" s="231"/>
      <c r="B7" s="467" t="s">
        <v>313</v>
      </c>
      <c r="C7" s="469" t="s">
        <v>313</v>
      </c>
      <c r="D7" s="522" t="s">
        <v>320</v>
      </c>
      <c r="E7" s="523"/>
      <c r="F7" s="501"/>
    </row>
    <row r="8" spans="1:7" ht="23.25">
      <c r="A8" s="48" t="s">
        <v>342</v>
      </c>
      <c r="B8" s="471" t="s">
        <v>117</v>
      </c>
      <c r="C8" s="471" t="s">
        <v>118</v>
      </c>
      <c r="D8" s="217" t="s">
        <v>403</v>
      </c>
      <c r="E8" s="33" t="s">
        <v>316</v>
      </c>
      <c r="F8" s="15"/>
      <c r="G8" s="15"/>
    </row>
    <row r="9" spans="1:7" ht="21">
      <c r="A9" s="230"/>
      <c r="B9" s="489"/>
      <c r="C9" s="489" t="s">
        <v>119</v>
      </c>
      <c r="D9" s="489"/>
      <c r="E9" s="43"/>
      <c r="F9" s="15"/>
      <c r="G9" s="15"/>
    </row>
    <row r="10" spans="1:7" ht="21">
      <c r="A10" s="21" t="s">
        <v>347</v>
      </c>
      <c r="B10" s="226"/>
      <c r="C10" s="227"/>
      <c r="D10" s="227"/>
      <c r="E10" s="8"/>
      <c r="F10" s="15"/>
      <c r="G10" s="15"/>
    </row>
    <row r="11" spans="1:7" ht="21">
      <c r="A11" s="21" t="s">
        <v>348</v>
      </c>
      <c r="B11" s="226"/>
      <c r="C11" s="227"/>
      <c r="D11" s="227"/>
      <c r="E11" s="8"/>
      <c r="F11" s="15"/>
      <c r="G11" s="15"/>
    </row>
    <row r="12" spans="1:7" ht="21">
      <c r="A12" s="21" t="s">
        <v>349</v>
      </c>
      <c r="B12" s="226"/>
      <c r="C12" s="227"/>
      <c r="D12" s="227"/>
      <c r="E12" s="8"/>
      <c r="G12" s="15"/>
    </row>
    <row r="13" spans="1:7" ht="21">
      <c r="A13" s="21" t="s">
        <v>350</v>
      </c>
      <c r="B13" s="226"/>
      <c r="C13" s="227"/>
      <c r="D13" s="227"/>
      <c r="E13" s="8"/>
      <c r="G13" s="15"/>
    </row>
    <row r="14" spans="1:6" s="18" customFormat="1" ht="21">
      <c r="A14" s="61" t="s">
        <v>327</v>
      </c>
      <c r="B14" s="49"/>
      <c r="C14" s="49"/>
      <c r="D14" s="49"/>
      <c r="E14" s="20"/>
      <c r="F14" s="14"/>
    </row>
    <row r="15" spans="1:7" ht="21">
      <c r="A15" s="48" t="s">
        <v>351</v>
      </c>
      <c r="B15" s="227"/>
      <c r="C15" s="227"/>
      <c r="D15" s="227"/>
      <c r="E15" s="8"/>
      <c r="G15" s="15"/>
    </row>
    <row r="16" spans="1:7" ht="21">
      <c r="A16" s="48" t="s">
        <v>352</v>
      </c>
      <c r="B16" s="227"/>
      <c r="C16" s="227"/>
      <c r="D16" s="227"/>
      <c r="E16" s="8"/>
      <c r="G16" s="15"/>
    </row>
    <row r="17" spans="1:7" ht="21">
      <c r="A17" s="48" t="s">
        <v>353</v>
      </c>
      <c r="B17" s="227"/>
      <c r="C17" s="227"/>
      <c r="D17" s="227"/>
      <c r="E17" s="8"/>
      <c r="G17" s="15"/>
    </row>
    <row r="18" spans="1:7" ht="21">
      <c r="A18" s="48" t="s">
        <v>354</v>
      </c>
      <c r="B18" s="227"/>
      <c r="C18" s="227"/>
      <c r="D18" s="227"/>
      <c r="E18" s="8"/>
      <c r="F18" s="62"/>
      <c r="G18" s="15"/>
    </row>
    <row r="19" spans="1:6" s="18" customFormat="1" ht="21">
      <c r="A19" s="61" t="s">
        <v>327</v>
      </c>
      <c r="B19" s="13"/>
      <c r="C19" s="13"/>
      <c r="D19" s="13"/>
      <c r="E19" s="20"/>
      <c r="F19" s="63"/>
    </row>
    <row r="20" spans="1:7" ht="21">
      <c r="A20" s="48" t="s">
        <v>343</v>
      </c>
      <c r="B20" s="227"/>
      <c r="C20" s="227"/>
      <c r="D20" s="227"/>
      <c r="E20" s="8"/>
      <c r="G20" s="15"/>
    </row>
    <row r="21" spans="1:7" ht="21">
      <c r="A21" s="48" t="s">
        <v>344</v>
      </c>
      <c r="B21" s="227"/>
      <c r="C21" s="227"/>
      <c r="D21" s="227"/>
      <c r="E21" s="8"/>
      <c r="G21" s="15"/>
    </row>
    <row r="22" spans="1:6" s="18" customFormat="1" ht="21">
      <c r="A22" s="48" t="s">
        <v>345</v>
      </c>
      <c r="B22" s="228"/>
      <c r="C22" s="228"/>
      <c r="D22" s="228"/>
      <c r="E22" s="20"/>
      <c r="F22" s="14"/>
    </row>
    <row r="23" spans="1:6" s="225" customFormat="1" ht="21">
      <c r="A23" s="222" t="s">
        <v>346</v>
      </c>
      <c r="B23" s="229"/>
      <c r="C23" s="229"/>
      <c r="D23" s="229"/>
      <c r="E23" s="223"/>
      <c r="F23" s="224"/>
    </row>
    <row r="24" spans="1:6" s="18" customFormat="1" ht="21">
      <c r="A24" s="61" t="s">
        <v>327</v>
      </c>
      <c r="B24" s="13"/>
      <c r="C24" s="13"/>
      <c r="D24" s="13"/>
      <c r="E24" s="20"/>
      <c r="F24" s="63"/>
    </row>
    <row r="25" spans="1:6" s="253" customFormat="1" ht="26.25">
      <c r="A25" s="249" t="s">
        <v>355</v>
      </c>
      <c r="B25" s="250"/>
      <c r="C25" s="250"/>
      <c r="D25" s="250"/>
      <c r="E25" s="251"/>
      <c r="F25" s="252"/>
    </row>
    <row r="26" spans="1:7" s="18" customFormat="1" ht="21">
      <c r="A26" s="54"/>
      <c r="B26" s="14"/>
      <c r="C26" s="14"/>
      <c r="D26" s="14"/>
      <c r="E26" s="14"/>
      <c r="F26" s="14"/>
      <c r="G26" s="221"/>
    </row>
    <row r="28" ht="21">
      <c r="A28" s="15"/>
    </row>
  </sheetData>
  <sheetProtection/>
  <printOptions/>
  <pageMargins left="2.0078740157480315" right="0.35433070866141736" top="0.65" bottom="0.7874015748031497" header="0.5118110236220472" footer="0.5118110236220472"/>
  <pageSetup horizontalDpi="360" verticalDpi="360" orientation="landscape" paperSize="9" scale="95" r:id="rId1"/>
  <headerFooter alignWithMargins="0">
    <oddFooter>&amp;R&amp;"AngsanaUPC,ตัวปกติ"&amp;8&amp;F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BENJAMAPORN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BENJAMAPORN</dc:creator>
  <cp:keywords/>
  <dc:description/>
  <cp:lastModifiedBy>Administrator</cp:lastModifiedBy>
  <cp:lastPrinted>2011-05-27T10:15:16Z</cp:lastPrinted>
  <dcterms:created xsi:type="dcterms:W3CDTF">1998-03-05T07:25:51Z</dcterms:created>
  <dcterms:modified xsi:type="dcterms:W3CDTF">2011-06-07T02:09:09Z</dcterms:modified>
  <cp:category/>
  <cp:version/>
  <cp:contentType/>
  <cp:contentStatus/>
</cp:coreProperties>
</file>